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" i="1" l="1"/>
  <c r="S59" i="1" l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3" i="1"/>
  <c r="T43" i="1" s="1"/>
  <c r="S42" i="1"/>
  <c r="T42" i="1" s="1"/>
  <c r="S41" i="1"/>
  <c r="T41" i="1" s="1"/>
  <c r="S40" i="1"/>
  <c r="T40" i="1" s="1"/>
  <c r="S39" i="1"/>
  <c r="T39" i="1" s="1"/>
  <c r="S38" i="1"/>
  <c r="T38" i="1" s="1"/>
  <c r="T37" i="1"/>
  <c r="S37" i="1"/>
  <c r="S36" i="1"/>
  <c r="T36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S10" i="1"/>
  <c r="T10" i="1" s="1"/>
  <c r="S9" i="1"/>
  <c r="S8" i="1"/>
  <c r="T8" i="1" s="1"/>
  <c r="S7" i="1"/>
  <c r="T9" i="1"/>
  <c r="T7" i="1"/>
  <c r="L59" i="1"/>
  <c r="L58" i="1"/>
  <c r="L57" i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L8" i="1"/>
  <c r="K7" i="1"/>
  <c r="L7" i="1" s="1"/>
  <c r="L44" i="1" l="1"/>
  <c r="L22" i="1"/>
  <c r="T44" i="1"/>
  <c r="L60" i="1"/>
  <c r="T60" i="1"/>
  <c r="T22" i="1"/>
  <c r="T62" i="1" l="1"/>
  <c r="L62" i="1"/>
</calcChain>
</file>

<file path=xl/sharedStrings.xml><?xml version="1.0" encoding="utf-8"?>
<sst xmlns="http://schemas.openxmlformats.org/spreadsheetml/2006/main" count="334" uniqueCount="112">
  <si>
    <t>RFP #118068: Produce for Consolidated Food Service</t>
  </si>
  <si>
    <r>
      <t xml:space="preserve">Item </t>
    </r>
    <r>
      <rPr>
        <b/>
        <i/>
        <sz val="11"/>
        <color theme="1"/>
        <rFont val="Calibri"/>
        <family val="2"/>
      </rPr>
      <t>#</t>
    </r>
  </si>
  <si>
    <t>Description</t>
  </si>
  <si>
    <t>Pack/Size</t>
  </si>
  <si>
    <t>Yes</t>
  </si>
  <si>
    <t>No</t>
  </si>
  <si>
    <t>Brand Name</t>
  </si>
  <si>
    <t>Annual Usage</t>
  </si>
  <si>
    <t xml:space="preserve">Base Price </t>
  </si>
  <si>
    <t>% Over Base</t>
  </si>
  <si>
    <t>Unit Price</t>
  </si>
  <si>
    <t>apple - granny smith</t>
  </si>
  <si>
    <t>113 count</t>
  </si>
  <si>
    <t>apple-red delicious washed</t>
  </si>
  <si>
    <t>163 count</t>
  </si>
  <si>
    <t xml:space="preserve">apples - gala </t>
  </si>
  <si>
    <t>banana -green turners</t>
  </si>
  <si>
    <t>40#</t>
  </si>
  <si>
    <t>broccoli fresh – florets</t>
  </si>
  <si>
    <t>20#</t>
  </si>
  <si>
    <t>cabbage –green</t>
  </si>
  <si>
    <t>pound</t>
  </si>
  <si>
    <t>cabbage – red</t>
  </si>
  <si>
    <t>Cantaloupe</t>
  </si>
  <si>
    <t>each</t>
  </si>
  <si>
    <t>cantaloupe – chunk</t>
  </si>
  <si>
    <t>carrots – matchstick</t>
  </si>
  <si>
    <t>4/5#</t>
  </si>
  <si>
    <t>carrots petite bites</t>
  </si>
  <si>
    <t>5# bag</t>
  </si>
  <si>
    <t>Celery</t>
  </si>
  <si>
    <t>cucumber- select</t>
  </si>
  <si>
    <t>grapes green</t>
  </si>
  <si>
    <t>grapes red</t>
  </si>
  <si>
    <t>lettuce - shredded plain</t>
  </si>
  <si>
    <t>lettuce - mixed greens-no head lettuce</t>
  </si>
  <si>
    <t>lettuce - Romaine blend</t>
  </si>
  <si>
    <t>4-5#</t>
  </si>
  <si>
    <t>lettuce leaf, Romaine- each washed</t>
  </si>
  <si>
    <t>melon honey dew</t>
  </si>
  <si>
    <t>melon honey dew – chunk</t>
  </si>
  <si>
    <t>onion – sweet</t>
  </si>
  <si>
    <t>onion green iceless 2# pkg</t>
  </si>
  <si>
    <t>2#</t>
  </si>
  <si>
    <t>onion red jumbo</t>
  </si>
  <si>
    <t>onion-jumbo</t>
  </si>
  <si>
    <t>oranges navel – fancy</t>
  </si>
  <si>
    <t>138 count</t>
  </si>
  <si>
    <t xml:space="preserve">oranges- navel -fancy </t>
  </si>
  <si>
    <t>pepper green large</t>
  </si>
  <si>
    <t>1 1/9 bu</t>
  </si>
  <si>
    <t>pepper red – large</t>
  </si>
  <si>
    <t>pineapple – chunk</t>
  </si>
  <si>
    <t>5#</t>
  </si>
  <si>
    <t xml:space="preserve">potatoes -baking, russet </t>
  </si>
  <si>
    <t>110 ct</t>
  </si>
  <si>
    <t>potatoes red</t>
  </si>
  <si>
    <t>50#</t>
  </si>
  <si>
    <t xml:space="preserve">seasonal apples </t>
  </si>
  <si>
    <t>spinach/stemless</t>
  </si>
  <si>
    <t>4/2.5#</t>
  </si>
  <si>
    <t xml:space="preserve">squash/yellow med </t>
  </si>
  <si>
    <t>18-22#</t>
  </si>
  <si>
    <t>squash/zucchini</t>
  </si>
  <si>
    <t>strawberries –flat</t>
  </si>
  <si>
    <t>8/1#</t>
  </si>
  <si>
    <t>sweet potato each</t>
  </si>
  <si>
    <t>90 ct</t>
  </si>
  <si>
    <t>tomato – grape</t>
  </si>
  <si>
    <t>1 pt.</t>
  </si>
  <si>
    <t xml:space="preserve">tomato – slicing </t>
  </si>
  <si>
    <t>50-55 ct</t>
  </si>
  <si>
    <t>watermelon – seedless</t>
  </si>
  <si>
    <t>watermelon – chunk</t>
  </si>
  <si>
    <t>8#</t>
  </si>
  <si>
    <t>wet salad - potato- no dairy*</t>
  </si>
  <si>
    <t>wet salad – macaroni-  no dairy*</t>
  </si>
  <si>
    <t>wet salad - cole slaw - no onions/dairy*</t>
  </si>
  <si>
    <t>Loffredo Fresh Produce Co</t>
  </si>
  <si>
    <t>DeForest, WI</t>
  </si>
  <si>
    <t>US Foods Inc</t>
  </si>
  <si>
    <t>Bensenville, IL</t>
  </si>
  <si>
    <t>x</t>
  </si>
  <si>
    <t>Rainier Fruit</t>
  </si>
  <si>
    <t>Dole Fruit</t>
  </si>
  <si>
    <t>Taylor Farms</t>
  </si>
  <si>
    <t>House</t>
  </si>
  <si>
    <t>Custom Pak</t>
  </si>
  <si>
    <t>Foffredo</t>
  </si>
  <si>
    <t>Grimmway Farms</t>
  </si>
  <si>
    <t>Ippolito</t>
  </si>
  <si>
    <t>Fresh Link</t>
  </si>
  <si>
    <t>Estimated Total</t>
  </si>
  <si>
    <t xml:space="preserve">Loffredo  </t>
  </si>
  <si>
    <t>New Start</t>
  </si>
  <si>
    <t>JC Watson</t>
  </si>
  <si>
    <t>Sunkist</t>
  </si>
  <si>
    <t>Loffredo</t>
  </si>
  <si>
    <t>Wada Farms</t>
  </si>
  <si>
    <t>A&amp;L Potato</t>
  </si>
  <si>
    <t>Varies</t>
  </si>
  <si>
    <t>Naturipe</t>
  </si>
  <si>
    <t>Wayne Biley</t>
  </si>
  <si>
    <t>A&amp;W</t>
  </si>
  <si>
    <t>Capital City Fruit</t>
  </si>
  <si>
    <t>Resers</t>
  </si>
  <si>
    <t>Cross Valley</t>
  </si>
  <si>
    <t>Packer</t>
  </si>
  <si>
    <t>Mollys Kit</t>
  </si>
  <si>
    <t>Gardn-Frsh</t>
  </si>
  <si>
    <t>Cntry Maid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</si>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</sst>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4" fontId="6" fillId="0" borderId="4" xfId="1" applyFont="1" applyBorder="1" applyAlignment="1">
      <alignment vertical="center"/>
    </xf>
    <xf numFmtId="44" fontId="6" fillId="0" borderId="6" xfId="1" applyFont="1" applyBorder="1" applyAlignment="1">
      <alignment vertical="center"/>
    </xf>
    <xf numFmtId="44" fontId="6" fillId="0" borderId="2" xfId="1" applyFont="1" applyBorder="1" applyAlignment="1">
      <alignment vertical="center"/>
    </xf>
    <xf numFmtId="9" fontId="6" fillId="0" borderId="4" xfId="2" applyFont="1" applyBorder="1" applyAlignment="1">
      <alignment vertical="center"/>
    </xf>
    <xf numFmtId="4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/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4" fontId="6" fillId="0" borderId="7" xfId="1" applyFont="1" applyBorder="1" applyAlignment="1">
      <alignment vertical="center"/>
    </xf>
    <xf numFmtId="44" fontId="0" fillId="0" borderId="0" xfId="0" applyNumberFormat="1"/>
    <xf numFmtId="44" fontId="0" fillId="3" borderId="0" xfId="0" applyNumberFormat="1" applyFill="1"/>
    <xf numFmtId="10" fontId="6" fillId="0" borderId="4" xfId="2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44" fontId="6" fillId="0" borderId="7" xfId="1" applyFont="1" applyBorder="1" applyAlignment="1">
      <alignment vertical="center"/>
    </xf>
    <xf numFmtId="9" fontId="6" fillId="0" borderId="7" xfId="2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abSelected="1" topLeftCell="H28" workbookViewId="0">
      <selection activeCell="P33" sqref="P33"/>
    </sheetView>
  </sheetViews>
  <sheetFormatPr defaultRowHeight="15" x14ac:dyDescent="0.25"/>
  <cols>
    <col min="1" max="1" width="13.28515625" customWidth="1"/>
    <col min="2" max="2" width="44.140625" customWidth="1"/>
    <col min="3" max="4" width="14.85546875" customWidth="1"/>
    <col min="5" max="5" width="7" customWidth="1"/>
    <col min="6" max="6" width="7.85546875" customWidth="1"/>
    <col min="7" max="7" width="21.7109375" customWidth="1"/>
    <col min="8" max="8" width="10" customWidth="1"/>
    <col min="9" max="9" width="12.7109375" customWidth="1"/>
    <col min="10" max="10" width="13.42578125" customWidth="1"/>
    <col min="11" max="12" width="12.85546875" customWidth="1"/>
    <col min="13" max="13" width="6" customWidth="1"/>
    <col min="14" max="14" width="5.5703125" customWidth="1"/>
    <col min="15" max="15" width="21.85546875" customWidth="1"/>
    <col min="17" max="17" width="14.85546875" customWidth="1"/>
    <col min="18" max="18" width="12.7109375" customWidth="1"/>
    <col min="19" max="19" width="13.42578125" customWidth="1"/>
    <col min="20" max="20" width="14.85546875" customWidth="1"/>
  </cols>
  <sheetData>
    <row r="1" spans="1:20" ht="18.75" x14ac:dyDescent="0.3">
      <c r="A1" s="2" t="s">
        <v>0</v>
      </c>
    </row>
    <row r="2" spans="1:20" x14ac:dyDescent="0.25">
      <c r="A2" s="1">
        <v>43320</v>
      </c>
    </row>
    <row r="4" spans="1:20" x14ac:dyDescent="0.25">
      <c r="G4" t="s">
        <v>78</v>
      </c>
      <c r="M4" t="s">
        <v>80</v>
      </c>
    </row>
    <row r="5" spans="1:20" ht="15.75" thickBot="1" x14ac:dyDescent="0.3">
      <c r="G5" t="s">
        <v>79</v>
      </c>
      <c r="M5" t="s">
        <v>81</v>
      </c>
    </row>
    <row r="6" spans="1:20" ht="30.75" thickBot="1" x14ac:dyDescent="0.3">
      <c r="A6" s="3" t="s">
        <v>1</v>
      </c>
      <c r="B6" s="4" t="s">
        <v>2</v>
      </c>
      <c r="C6" s="4" t="s">
        <v>3</v>
      </c>
      <c r="D6" s="5" t="s">
        <v>7</v>
      </c>
      <c r="E6" s="4" t="s">
        <v>4</v>
      </c>
      <c r="F6" s="4" t="s">
        <v>5</v>
      </c>
      <c r="G6" s="4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92</v>
      </c>
      <c r="M6" s="4" t="s">
        <v>4</v>
      </c>
      <c r="N6" s="4" t="s">
        <v>5</v>
      </c>
      <c r="O6" s="4" t="s">
        <v>6</v>
      </c>
      <c r="P6" s="5" t="s">
        <v>7</v>
      </c>
      <c r="Q6" s="5" t="s">
        <v>8</v>
      </c>
      <c r="R6" s="5" t="s">
        <v>9</v>
      </c>
      <c r="S6" s="5" t="s">
        <v>10</v>
      </c>
      <c r="T6" s="5" t="s">
        <v>92</v>
      </c>
    </row>
    <row r="7" spans="1:20" ht="15.75" thickBot="1" x14ac:dyDescent="0.3">
      <c r="A7" s="6">
        <v>1</v>
      </c>
      <c r="B7" s="7" t="s">
        <v>11</v>
      </c>
      <c r="C7" s="8" t="s">
        <v>12</v>
      </c>
      <c r="D7" s="10">
        <v>15</v>
      </c>
      <c r="E7" s="9" t="s">
        <v>82</v>
      </c>
      <c r="F7" s="9"/>
      <c r="G7" s="30" t="s">
        <v>83</v>
      </c>
      <c r="H7" s="10">
        <v>15</v>
      </c>
      <c r="I7" s="35">
        <v>26.62</v>
      </c>
      <c r="J7" s="38">
        <v>0.16</v>
      </c>
      <c r="K7" s="39">
        <f t="shared" ref="K7:K21" si="0">I7*1.16</f>
        <v>30.879199999999997</v>
      </c>
      <c r="L7" s="39">
        <f t="shared" ref="L7:L21" si="1">H7*K7</f>
        <v>463.18799999999999</v>
      </c>
      <c r="M7" s="9"/>
      <c r="N7" s="9" t="s">
        <v>82</v>
      </c>
      <c r="O7" s="30" t="s">
        <v>106</v>
      </c>
      <c r="P7" s="10">
        <v>16.95</v>
      </c>
      <c r="Q7" s="35">
        <v>30.5</v>
      </c>
      <c r="R7" s="51">
        <v>8.2500000000000004E-2</v>
      </c>
      <c r="S7" s="39">
        <f t="shared" ref="S7:S21" si="2">Q7*1.0825</f>
        <v>33.016249999999999</v>
      </c>
      <c r="T7" s="39">
        <f t="shared" ref="T7:T21" si="3">P7*S7</f>
        <v>559.62543749999998</v>
      </c>
    </row>
    <row r="8" spans="1:20" ht="15.75" thickBot="1" x14ac:dyDescent="0.3">
      <c r="A8" s="6">
        <v>2</v>
      </c>
      <c r="B8" s="7" t="s">
        <v>13</v>
      </c>
      <c r="C8" s="8" t="s">
        <v>14</v>
      </c>
      <c r="D8" s="10">
        <v>1100</v>
      </c>
      <c r="E8" s="9" t="s">
        <v>82</v>
      </c>
      <c r="F8" s="9"/>
      <c r="G8" s="30" t="s">
        <v>83</v>
      </c>
      <c r="H8" s="10">
        <v>1100</v>
      </c>
      <c r="I8" s="35">
        <v>23.62</v>
      </c>
      <c r="J8" s="38">
        <v>0.16</v>
      </c>
      <c r="K8" s="39">
        <f t="shared" si="0"/>
        <v>27.3992</v>
      </c>
      <c r="L8" s="39">
        <f t="shared" si="1"/>
        <v>30139.119999999999</v>
      </c>
      <c r="M8" s="9" t="s">
        <v>82</v>
      </c>
      <c r="N8" s="9"/>
      <c r="O8" s="30" t="s">
        <v>106</v>
      </c>
      <c r="P8" s="10">
        <v>1100</v>
      </c>
      <c r="Q8" s="35">
        <v>26.52</v>
      </c>
      <c r="R8" s="51">
        <v>8.2500000000000004E-2</v>
      </c>
      <c r="S8" s="39">
        <f t="shared" si="2"/>
        <v>28.707899999999999</v>
      </c>
      <c r="T8" s="39">
        <f t="shared" si="3"/>
        <v>31578.69</v>
      </c>
    </row>
    <row r="9" spans="1:20" ht="15.75" thickBot="1" x14ac:dyDescent="0.3">
      <c r="A9" s="6">
        <v>3</v>
      </c>
      <c r="B9" s="9" t="s">
        <v>15</v>
      </c>
      <c r="C9" s="10">
        <v>138</v>
      </c>
      <c r="D9" s="8">
        <v>24</v>
      </c>
      <c r="E9" s="12" t="s">
        <v>82</v>
      </c>
      <c r="F9" s="12"/>
      <c r="G9" s="31" t="s">
        <v>83</v>
      </c>
      <c r="H9" s="8">
        <v>24</v>
      </c>
      <c r="I9" s="35">
        <v>26.62</v>
      </c>
      <c r="J9" s="38">
        <v>0.16</v>
      </c>
      <c r="K9" s="39">
        <f t="shared" si="0"/>
        <v>30.879199999999997</v>
      </c>
      <c r="L9" s="39">
        <f t="shared" si="1"/>
        <v>741.10079999999994</v>
      </c>
      <c r="M9" s="12"/>
      <c r="N9" s="12" t="s">
        <v>82</v>
      </c>
      <c r="O9" s="31" t="s">
        <v>106</v>
      </c>
      <c r="P9" s="8">
        <v>26.5</v>
      </c>
      <c r="Q9" s="35">
        <v>28.51</v>
      </c>
      <c r="R9" s="51">
        <v>8.2500000000000004E-2</v>
      </c>
      <c r="S9" s="39">
        <f t="shared" si="2"/>
        <v>30.862075000000001</v>
      </c>
      <c r="T9" s="39">
        <f t="shared" si="3"/>
        <v>817.8449875</v>
      </c>
    </row>
    <row r="10" spans="1:20" ht="15.75" thickBot="1" x14ac:dyDescent="0.3">
      <c r="A10" s="6">
        <v>4</v>
      </c>
      <c r="B10" s="7" t="s">
        <v>16</v>
      </c>
      <c r="C10" s="8" t="s">
        <v>17</v>
      </c>
      <c r="D10" s="10">
        <v>250</v>
      </c>
      <c r="E10" s="9" t="s">
        <v>82</v>
      </c>
      <c r="F10" s="9"/>
      <c r="G10" s="30" t="s">
        <v>84</v>
      </c>
      <c r="H10" s="10">
        <v>250</v>
      </c>
      <c r="I10" s="35">
        <v>16.649999999999999</v>
      </c>
      <c r="J10" s="38">
        <v>0.16</v>
      </c>
      <c r="K10" s="39">
        <f t="shared" si="0"/>
        <v>19.313999999999997</v>
      </c>
      <c r="L10" s="39">
        <f t="shared" si="1"/>
        <v>4828.4999999999991</v>
      </c>
      <c r="M10" s="9" t="s">
        <v>82</v>
      </c>
      <c r="N10" s="9"/>
      <c r="O10" s="30" t="s">
        <v>107</v>
      </c>
      <c r="P10" s="10">
        <v>250</v>
      </c>
      <c r="Q10" s="35">
        <v>19.850000000000001</v>
      </c>
      <c r="R10" s="51">
        <v>8.2500000000000004E-2</v>
      </c>
      <c r="S10" s="39">
        <f t="shared" si="2"/>
        <v>21.487625000000001</v>
      </c>
      <c r="T10" s="39">
        <f t="shared" si="3"/>
        <v>5371.90625</v>
      </c>
    </row>
    <row r="11" spans="1:20" ht="15.75" thickBot="1" x14ac:dyDescent="0.3">
      <c r="A11" s="6">
        <v>5</v>
      </c>
      <c r="B11" s="7" t="s">
        <v>18</v>
      </c>
      <c r="C11" s="8" t="s">
        <v>19</v>
      </c>
      <c r="D11" s="10">
        <v>1500</v>
      </c>
      <c r="E11" s="9" t="s">
        <v>82</v>
      </c>
      <c r="F11" s="9"/>
      <c r="G11" s="30" t="s">
        <v>85</v>
      </c>
      <c r="H11" s="10">
        <v>1500</v>
      </c>
      <c r="I11" s="35">
        <v>22.94</v>
      </c>
      <c r="J11" s="38">
        <v>0.16</v>
      </c>
      <c r="K11" s="39">
        <f t="shared" si="0"/>
        <v>26.610399999999998</v>
      </c>
      <c r="L11" s="39">
        <f t="shared" si="1"/>
        <v>39915.599999999999</v>
      </c>
      <c r="M11" s="9"/>
      <c r="N11" s="9" t="s">
        <v>82</v>
      </c>
      <c r="O11" s="30" t="s">
        <v>106</v>
      </c>
      <c r="P11" s="10">
        <v>2500</v>
      </c>
      <c r="Q11" s="35">
        <v>21.29</v>
      </c>
      <c r="R11" s="51">
        <v>8.2500000000000004E-2</v>
      </c>
      <c r="S11" s="39">
        <f t="shared" si="2"/>
        <v>23.046424999999999</v>
      </c>
      <c r="T11" s="39">
        <f t="shared" si="3"/>
        <v>57616.0625</v>
      </c>
    </row>
    <row r="12" spans="1:20" ht="15.75" thickBot="1" x14ac:dyDescent="0.3">
      <c r="A12" s="6">
        <v>6</v>
      </c>
      <c r="B12" s="7" t="s">
        <v>20</v>
      </c>
      <c r="C12" s="8" t="s">
        <v>21</v>
      </c>
      <c r="D12" s="10">
        <v>140</v>
      </c>
      <c r="E12" s="9" t="s">
        <v>82</v>
      </c>
      <c r="F12" s="9"/>
      <c r="G12" s="30" t="s">
        <v>86</v>
      </c>
      <c r="H12" s="10">
        <v>140</v>
      </c>
      <c r="I12" s="35">
        <v>0.36</v>
      </c>
      <c r="J12" s="38">
        <v>0.16</v>
      </c>
      <c r="K12" s="39">
        <f t="shared" si="0"/>
        <v>0.41759999999999997</v>
      </c>
      <c r="L12" s="39">
        <f t="shared" si="1"/>
        <v>58.463999999999999</v>
      </c>
      <c r="M12" s="9"/>
      <c r="N12" s="9" t="s">
        <v>82</v>
      </c>
      <c r="O12" s="30" t="s">
        <v>107</v>
      </c>
      <c r="P12" s="10">
        <v>5.6</v>
      </c>
      <c r="Q12" s="35">
        <v>16.95</v>
      </c>
      <c r="R12" s="51">
        <v>8.2500000000000004E-2</v>
      </c>
      <c r="S12" s="39">
        <f t="shared" si="2"/>
        <v>18.348375000000001</v>
      </c>
      <c r="T12" s="39">
        <f t="shared" si="3"/>
        <v>102.7509</v>
      </c>
    </row>
    <row r="13" spans="1:20" ht="15.75" thickBot="1" x14ac:dyDescent="0.3">
      <c r="A13" s="6">
        <v>7</v>
      </c>
      <c r="B13" s="7" t="s">
        <v>22</v>
      </c>
      <c r="C13" s="8" t="s">
        <v>21</v>
      </c>
      <c r="D13" s="10">
        <v>500</v>
      </c>
      <c r="E13" s="9" t="s">
        <v>82</v>
      </c>
      <c r="F13" s="9"/>
      <c r="G13" s="30" t="s">
        <v>86</v>
      </c>
      <c r="H13" s="10">
        <v>500</v>
      </c>
      <c r="I13" s="35">
        <v>0.42</v>
      </c>
      <c r="J13" s="38">
        <v>0.16</v>
      </c>
      <c r="K13" s="39">
        <f t="shared" si="0"/>
        <v>0.48719999999999997</v>
      </c>
      <c r="L13" s="39">
        <f t="shared" si="1"/>
        <v>243.6</v>
      </c>
      <c r="M13" s="9"/>
      <c r="N13" s="9" t="s">
        <v>82</v>
      </c>
      <c r="O13" s="30" t="s">
        <v>107</v>
      </c>
      <c r="P13" s="10">
        <v>50</v>
      </c>
      <c r="Q13" s="35">
        <v>13.55</v>
      </c>
      <c r="R13" s="51">
        <v>8.2500000000000004E-2</v>
      </c>
      <c r="S13" s="39">
        <f t="shared" si="2"/>
        <v>14.667875</v>
      </c>
      <c r="T13" s="39">
        <f t="shared" si="3"/>
        <v>733.39375000000007</v>
      </c>
    </row>
    <row r="14" spans="1:20" ht="15.75" thickBot="1" x14ac:dyDescent="0.3">
      <c r="A14" s="6">
        <v>8</v>
      </c>
      <c r="B14" s="7" t="s">
        <v>23</v>
      </c>
      <c r="C14" s="8" t="s">
        <v>24</v>
      </c>
      <c r="D14" s="10">
        <v>96</v>
      </c>
      <c r="E14" s="9"/>
      <c r="F14" t="s">
        <v>111</v>
      </c>
      <c r="G14" s="30" t="s">
        <v>87</v>
      </c>
      <c r="H14" s="10">
        <v>8</v>
      </c>
      <c r="I14" s="35">
        <v>18</v>
      </c>
      <c r="J14" s="38">
        <v>0.16</v>
      </c>
      <c r="K14" s="39">
        <f t="shared" si="0"/>
        <v>20.88</v>
      </c>
      <c r="L14" s="39">
        <f t="shared" si="1"/>
        <v>167.04</v>
      </c>
      <c r="M14" s="9"/>
      <c r="N14" s="9" t="s">
        <v>82</v>
      </c>
      <c r="O14" s="30" t="s">
        <v>107</v>
      </c>
      <c r="P14" s="10">
        <v>32</v>
      </c>
      <c r="Q14" s="35">
        <v>9.33</v>
      </c>
      <c r="R14" s="51">
        <v>8.2500000000000004E-2</v>
      </c>
      <c r="S14" s="39">
        <f t="shared" si="2"/>
        <v>10.099724999999999</v>
      </c>
      <c r="T14" s="39">
        <f t="shared" si="3"/>
        <v>323.19119999999998</v>
      </c>
    </row>
    <row r="15" spans="1:20" ht="15.75" thickBot="1" x14ac:dyDescent="0.3">
      <c r="A15" s="6">
        <v>9</v>
      </c>
      <c r="B15" s="7" t="s">
        <v>25</v>
      </c>
      <c r="C15" s="8" t="s">
        <v>21</v>
      </c>
      <c r="D15" s="10">
        <v>1680</v>
      </c>
      <c r="E15" s="9" t="s">
        <v>82</v>
      </c>
      <c r="F15" s="9"/>
      <c r="G15" s="30" t="s">
        <v>88</v>
      </c>
      <c r="H15" s="10">
        <v>1680</v>
      </c>
      <c r="I15" s="35">
        <v>3</v>
      </c>
      <c r="J15" s="38">
        <v>0.16</v>
      </c>
      <c r="K15" s="39">
        <f t="shared" si="0"/>
        <v>3.4799999999999995</v>
      </c>
      <c r="L15" s="39">
        <f t="shared" si="1"/>
        <v>5846.4</v>
      </c>
      <c r="M15" s="9"/>
      <c r="N15" s="9" t="s">
        <v>82</v>
      </c>
      <c r="O15" s="30" t="s">
        <v>107</v>
      </c>
      <c r="P15" s="10">
        <v>336</v>
      </c>
      <c r="Q15" s="35">
        <v>17.46</v>
      </c>
      <c r="R15" s="51">
        <v>8.2500000000000004E-2</v>
      </c>
      <c r="S15" s="39">
        <f t="shared" si="2"/>
        <v>18.900450000000003</v>
      </c>
      <c r="T15" s="39">
        <f t="shared" si="3"/>
        <v>6350.5512000000008</v>
      </c>
    </row>
    <row r="16" spans="1:20" ht="15.75" thickBot="1" x14ac:dyDescent="0.3">
      <c r="A16" s="6">
        <v>10</v>
      </c>
      <c r="B16" s="9" t="s">
        <v>26</v>
      </c>
      <c r="C16" s="8" t="s">
        <v>27</v>
      </c>
      <c r="D16" s="8">
        <v>1680</v>
      </c>
      <c r="E16" s="9" t="s">
        <v>82</v>
      </c>
      <c r="F16" s="9"/>
      <c r="G16" s="30" t="s">
        <v>89</v>
      </c>
      <c r="H16" s="8">
        <v>1680</v>
      </c>
      <c r="I16" s="35">
        <v>15.5</v>
      </c>
      <c r="J16" s="38">
        <v>0.16</v>
      </c>
      <c r="K16" s="39">
        <f t="shared" si="0"/>
        <v>17.98</v>
      </c>
      <c r="L16" s="39">
        <f t="shared" si="1"/>
        <v>30206.400000000001</v>
      </c>
      <c r="M16" s="9"/>
      <c r="N16" s="9" t="s">
        <v>82</v>
      </c>
      <c r="O16" s="30" t="s">
        <v>106</v>
      </c>
      <c r="P16" s="8">
        <v>3360</v>
      </c>
      <c r="Q16" s="35">
        <v>11.64</v>
      </c>
      <c r="R16" s="51">
        <v>8.2500000000000004E-2</v>
      </c>
      <c r="S16" s="39">
        <f t="shared" si="2"/>
        <v>12.600300000000001</v>
      </c>
      <c r="T16" s="39">
        <f t="shared" si="3"/>
        <v>42337.008000000002</v>
      </c>
    </row>
    <row r="17" spans="1:20" ht="15.75" thickBot="1" x14ac:dyDescent="0.3">
      <c r="A17" s="6">
        <v>11</v>
      </c>
      <c r="B17" s="7" t="s">
        <v>28</v>
      </c>
      <c r="C17" s="8" t="s">
        <v>29</v>
      </c>
      <c r="D17" s="10">
        <v>120</v>
      </c>
      <c r="E17" s="9" t="s">
        <v>82</v>
      </c>
      <c r="F17" s="9"/>
      <c r="G17" s="30" t="s">
        <v>89</v>
      </c>
      <c r="H17" s="10">
        <v>120</v>
      </c>
      <c r="I17" s="35">
        <v>19</v>
      </c>
      <c r="J17" s="38">
        <v>0.16</v>
      </c>
      <c r="K17" s="39">
        <f t="shared" si="0"/>
        <v>22.04</v>
      </c>
      <c r="L17" s="39">
        <f t="shared" si="1"/>
        <v>2644.7999999999997</v>
      </c>
      <c r="M17" s="9"/>
      <c r="N17" s="9" t="s">
        <v>82</v>
      </c>
      <c r="O17" s="30" t="s">
        <v>106</v>
      </c>
      <c r="P17" s="10">
        <v>30</v>
      </c>
      <c r="Q17" s="35">
        <v>19.350000000000001</v>
      </c>
      <c r="R17" s="51">
        <v>8.2500000000000004E-2</v>
      </c>
      <c r="S17" s="39">
        <f t="shared" si="2"/>
        <v>20.946375000000003</v>
      </c>
      <c r="T17" s="39">
        <f t="shared" si="3"/>
        <v>628.39125000000013</v>
      </c>
    </row>
    <row r="18" spans="1:20" ht="15.75" thickBot="1" x14ac:dyDescent="0.3">
      <c r="A18" s="13">
        <v>12</v>
      </c>
      <c r="B18" s="14" t="s">
        <v>30</v>
      </c>
      <c r="C18" s="15" t="s">
        <v>21</v>
      </c>
      <c r="D18" s="15">
        <v>13000</v>
      </c>
      <c r="E18" s="16"/>
      <c r="F18" s="16" t="s">
        <v>82</v>
      </c>
      <c r="G18" s="32" t="s">
        <v>90</v>
      </c>
      <c r="H18" s="15">
        <v>433.33</v>
      </c>
      <c r="I18" s="36">
        <v>19</v>
      </c>
      <c r="J18" s="38">
        <v>0.16</v>
      </c>
      <c r="K18" s="39">
        <f t="shared" si="0"/>
        <v>22.04</v>
      </c>
      <c r="L18" s="39">
        <f t="shared" si="1"/>
        <v>9550.5931999999993</v>
      </c>
      <c r="M18" s="16"/>
      <c r="N18" s="16" t="s">
        <v>82</v>
      </c>
      <c r="O18" s="32" t="s">
        <v>106</v>
      </c>
      <c r="P18" s="15">
        <v>1300</v>
      </c>
      <c r="Q18" s="36">
        <v>18.61</v>
      </c>
      <c r="R18" s="51">
        <v>8.2500000000000004E-2</v>
      </c>
      <c r="S18" s="39">
        <f t="shared" si="2"/>
        <v>20.145325</v>
      </c>
      <c r="T18" s="39">
        <f t="shared" si="3"/>
        <v>26188.922500000001</v>
      </c>
    </row>
    <row r="19" spans="1:20" ht="15.75" thickBot="1" x14ac:dyDescent="0.3">
      <c r="A19" s="18">
        <v>13</v>
      </c>
      <c r="B19" s="19" t="s">
        <v>31</v>
      </c>
      <c r="C19" s="20" t="s">
        <v>24</v>
      </c>
      <c r="D19" s="22">
        <v>500</v>
      </c>
      <c r="E19" s="21" t="s">
        <v>82</v>
      </c>
      <c r="F19" s="21"/>
      <c r="G19" s="33" t="s">
        <v>91</v>
      </c>
      <c r="H19" s="22">
        <v>10</v>
      </c>
      <c r="I19" s="37">
        <v>19</v>
      </c>
      <c r="J19" s="38">
        <v>0.16</v>
      </c>
      <c r="K19" s="39">
        <f t="shared" si="0"/>
        <v>22.04</v>
      </c>
      <c r="L19" s="39">
        <f t="shared" si="1"/>
        <v>220.39999999999998</v>
      </c>
      <c r="M19" s="21"/>
      <c r="N19" s="21" t="s">
        <v>82</v>
      </c>
      <c r="O19" s="33" t="s">
        <v>106</v>
      </c>
      <c r="P19" s="22">
        <v>20.8</v>
      </c>
      <c r="Q19" s="37">
        <v>16.420000000000002</v>
      </c>
      <c r="R19" s="51">
        <v>8.2500000000000004E-2</v>
      </c>
      <c r="S19" s="39">
        <f t="shared" si="2"/>
        <v>17.774650000000001</v>
      </c>
      <c r="T19" s="39">
        <f t="shared" si="3"/>
        <v>369.71272000000005</v>
      </c>
    </row>
    <row r="20" spans="1:20" ht="15.75" thickBot="1" x14ac:dyDescent="0.3">
      <c r="A20" s="6">
        <v>14</v>
      </c>
      <c r="B20" s="9" t="s">
        <v>32</v>
      </c>
      <c r="C20" s="8" t="s">
        <v>21</v>
      </c>
      <c r="D20" s="10">
        <v>25</v>
      </c>
      <c r="E20" s="11" t="s">
        <v>82</v>
      </c>
      <c r="F20" s="11"/>
      <c r="G20" s="34" t="s">
        <v>91</v>
      </c>
      <c r="H20" s="10">
        <v>1.38</v>
      </c>
      <c r="I20" s="35">
        <v>29</v>
      </c>
      <c r="J20" s="38">
        <v>0.16</v>
      </c>
      <c r="K20" s="39">
        <f t="shared" si="0"/>
        <v>33.64</v>
      </c>
      <c r="L20" s="39">
        <f t="shared" si="1"/>
        <v>46.423199999999994</v>
      </c>
      <c r="M20" s="11"/>
      <c r="N20" s="11" t="s">
        <v>82</v>
      </c>
      <c r="O20" s="34" t="s">
        <v>107</v>
      </c>
      <c r="P20" s="59">
        <v>1.38</v>
      </c>
      <c r="Q20" s="35">
        <v>32.340000000000003</v>
      </c>
      <c r="R20" s="51">
        <v>8.2500000000000004E-2</v>
      </c>
      <c r="S20" s="39">
        <f t="shared" si="2"/>
        <v>35.008050000000004</v>
      </c>
      <c r="T20" s="39">
        <f t="shared" si="3"/>
        <v>48.311109000000002</v>
      </c>
    </row>
    <row r="21" spans="1:20" ht="15.75" thickBot="1" x14ac:dyDescent="0.3">
      <c r="A21" s="6">
        <v>15</v>
      </c>
      <c r="B21" s="9" t="s">
        <v>33</v>
      </c>
      <c r="C21" s="8" t="s">
        <v>21</v>
      </c>
      <c r="D21" s="10">
        <v>35</v>
      </c>
      <c r="E21" s="11" t="s">
        <v>82</v>
      </c>
      <c r="F21" s="11"/>
      <c r="G21" s="34" t="s">
        <v>91</v>
      </c>
      <c r="H21" s="10">
        <v>1.38</v>
      </c>
      <c r="I21" s="35">
        <v>27</v>
      </c>
      <c r="J21" s="38">
        <v>0.16</v>
      </c>
      <c r="K21" s="39">
        <f t="shared" si="0"/>
        <v>31.319999999999997</v>
      </c>
      <c r="L21" s="39">
        <f t="shared" si="1"/>
        <v>43.221599999999995</v>
      </c>
      <c r="M21" s="11"/>
      <c r="N21" s="11" t="s">
        <v>82</v>
      </c>
      <c r="O21" s="34" t="s">
        <v>107</v>
      </c>
      <c r="P21" s="10">
        <v>1.38</v>
      </c>
      <c r="Q21" s="35">
        <v>30.35</v>
      </c>
      <c r="R21" s="51">
        <v>8.2500000000000004E-2</v>
      </c>
      <c r="S21" s="39">
        <f t="shared" si="2"/>
        <v>32.853875000000002</v>
      </c>
      <c r="T21" s="39">
        <f t="shared" si="3"/>
        <v>45.338347499999998</v>
      </c>
    </row>
    <row r="22" spans="1:20" ht="15.75" thickBot="1" x14ac:dyDescent="0.3">
      <c r="L22" s="49">
        <f>SUM(L7:L21)</f>
        <v>125114.8508</v>
      </c>
      <c r="T22" s="49">
        <f>SUM(T7:T21)</f>
        <v>173071.70015149997</v>
      </c>
    </row>
    <row r="23" spans="1:20" ht="30.75" thickBot="1" x14ac:dyDescent="0.3">
      <c r="A23" s="23" t="s">
        <v>1</v>
      </c>
      <c r="B23" s="24" t="s">
        <v>2</v>
      </c>
      <c r="C23" s="24" t="s">
        <v>3</v>
      </c>
      <c r="D23" s="24" t="s">
        <v>7</v>
      </c>
      <c r="E23" s="25" t="s">
        <v>4</v>
      </c>
      <c r="F23" s="25" t="s">
        <v>5</v>
      </c>
      <c r="G23" s="25" t="s">
        <v>6</v>
      </c>
      <c r="H23" s="24" t="s">
        <v>7</v>
      </c>
      <c r="I23" s="25" t="s">
        <v>8</v>
      </c>
      <c r="J23" s="25" t="s">
        <v>9</v>
      </c>
      <c r="K23" s="25" t="s">
        <v>10</v>
      </c>
      <c r="L23" s="5" t="s">
        <v>92</v>
      </c>
      <c r="M23" s="25" t="s">
        <v>4</v>
      </c>
      <c r="N23" s="25" t="s">
        <v>5</v>
      </c>
      <c r="O23" s="25" t="s">
        <v>6</v>
      </c>
      <c r="P23" s="24" t="s">
        <v>7</v>
      </c>
      <c r="Q23" s="25" t="s">
        <v>8</v>
      </c>
      <c r="R23" s="25" t="s">
        <v>9</v>
      </c>
      <c r="S23" s="25" t="s">
        <v>10</v>
      </c>
      <c r="T23" s="5" t="s">
        <v>92</v>
      </c>
    </row>
    <row r="24" spans="1:20" ht="15.75" thickBot="1" x14ac:dyDescent="0.3">
      <c r="A24" s="6">
        <v>16</v>
      </c>
      <c r="B24" s="9" t="s">
        <v>34</v>
      </c>
      <c r="C24" s="8" t="s">
        <v>21</v>
      </c>
      <c r="D24" s="8">
        <v>2080</v>
      </c>
      <c r="E24" s="11" t="s">
        <v>82</v>
      </c>
      <c r="F24" s="11"/>
      <c r="G24" s="34" t="s">
        <v>85</v>
      </c>
      <c r="H24" s="8">
        <v>2080</v>
      </c>
      <c r="I24" s="35">
        <v>0.7</v>
      </c>
      <c r="J24" s="38">
        <v>0.16</v>
      </c>
      <c r="K24" s="39">
        <f t="shared" ref="K24:K37" si="4">I24*1.16</f>
        <v>0.81199999999999994</v>
      </c>
      <c r="L24" s="39">
        <f t="shared" ref="L24:L37" si="5">H24*K24</f>
        <v>1688.9599999999998</v>
      </c>
      <c r="M24" s="11"/>
      <c r="N24" s="11" t="s">
        <v>82</v>
      </c>
      <c r="O24" s="34" t="s">
        <v>106</v>
      </c>
      <c r="P24" s="8">
        <v>104</v>
      </c>
      <c r="Q24" s="35">
        <v>14.89</v>
      </c>
      <c r="R24" s="51">
        <v>8.2500000000000004E-2</v>
      </c>
      <c r="S24" s="39">
        <f t="shared" ref="S24:S37" si="6">Q24*1.0825</f>
        <v>16.118425000000002</v>
      </c>
      <c r="T24" s="39">
        <f t="shared" ref="T24:T37" si="7">P24*S24</f>
        <v>1676.3162000000002</v>
      </c>
    </row>
    <row r="25" spans="1:20" ht="15.75" thickBot="1" x14ac:dyDescent="0.3">
      <c r="A25" s="6">
        <v>17</v>
      </c>
      <c r="B25" s="9" t="s">
        <v>35</v>
      </c>
      <c r="C25" s="8" t="s">
        <v>29</v>
      </c>
      <c r="D25" s="10">
        <v>384</v>
      </c>
      <c r="E25" s="11" t="s">
        <v>82</v>
      </c>
      <c r="F25" s="11"/>
      <c r="G25" s="34" t="s">
        <v>85</v>
      </c>
      <c r="H25" s="10">
        <v>384</v>
      </c>
      <c r="I25" s="35">
        <v>4</v>
      </c>
      <c r="J25" s="38">
        <v>0.16</v>
      </c>
      <c r="K25" s="39">
        <f t="shared" si="4"/>
        <v>4.6399999999999997</v>
      </c>
      <c r="L25" s="39">
        <f t="shared" si="5"/>
        <v>1781.7599999999998</v>
      </c>
      <c r="M25" s="11"/>
      <c r="N25" s="11" t="s">
        <v>82</v>
      </c>
      <c r="O25" s="34" t="s">
        <v>106</v>
      </c>
      <c r="P25" s="10">
        <v>160</v>
      </c>
      <c r="Q25" s="35">
        <v>25.75</v>
      </c>
      <c r="R25" s="51">
        <v>8.2500000000000004E-2</v>
      </c>
      <c r="S25" s="39">
        <f t="shared" si="6"/>
        <v>27.874375000000001</v>
      </c>
      <c r="T25" s="39">
        <f t="shared" si="7"/>
        <v>4459.8999999999996</v>
      </c>
    </row>
    <row r="26" spans="1:20" ht="15.75" thickBot="1" x14ac:dyDescent="0.3">
      <c r="A26" s="6">
        <v>18</v>
      </c>
      <c r="B26" s="9" t="s">
        <v>36</v>
      </c>
      <c r="C26" s="8" t="s">
        <v>37</v>
      </c>
      <c r="D26" s="8">
        <v>50</v>
      </c>
      <c r="E26" s="11" t="s">
        <v>82</v>
      </c>
      <c r="F26" s="11"/>
      <c r="G26" s="34" t="s">
        <v>85</v>
      </c>
      <c r="H26" s="8">
        <v>50</v>
      </c>
      <c r="I26" s="35">
        <v>16</v>
      </c>
      <c r="J26" s="38">
        <v>0.16</v>
      </c>
      <c r="K26" s="39">
        <f t="shared" si="4"/>
        <v>18.559999999999999</v>
      </c>
      <c r="L26" s="39">
        <f t="shared" si="5"/>
        <v>927.99999999999989</v>
      </c>
      <c r="M26" s="11" t="s">
        <v>82</v>
      </c>
      <c r="N26" s="11"/>
      <c r="O26" s="34" t="s">
        <v>106</v>
      </c>
      <c r="P26" s="8">
        <v>50</v>
      </c>
      <c r="Q26" s="35">
        <v>22.31</v>
      </c>
      <c r="R26" s="51">
        <v>8.2500000000000004E-2</v>
      </c>
      <c r="S26" s="39">
        <f t="shared" si="6"/>
        <v>24.150575</v>
      </c>
      <c r="T26" s="39">
        <f t="shared" si="7"/>
        <v>1207.5287499999999</v>
      </c>
    </row>
    <row r="27" spans="1:20" ht="15.75" thickBot="1" x14ac:dyDescent="0.3">
      <c r="A27" s="6">
        <v>19</v>
      </c>
      <c r="B27" s="9" t="s">
        <v>38</v>
      </c>
      <c r="C27" s="8" t="s">
        <v>21</v>
      </c>
      <c r="D27" s="10">
        <v>360</v>
      </c>
      <c r="E27" s="11"/>
      <c r="F27" s="11" t="s">
        <v>82</v>
      </c>
      <c r="G27" s="34" t="s">
        <v>85</v>
      </c>
      <c r="H27" s="10">
        <v>36</v>
      </c>
      <c r="I27" s="35">
        <v>17</v>
      </c>
      <c r="J27" s="38">
        <v>0.16</v>
      </c>
      <c r="K27" s="39">
        <f t="shared" si="4"/>
        <v>19.72</v>
      </c>
      <c r="L27" s="39">
        <f t="shared" si="5"/>
        <v>709.92</v>
      </c>
      <c r="M27" s="11"/>
      <c r="N27" s="11" t="s">
        <v>82</v>
      </c>
      <c r="O27" s="34" t="s">
        <v>106</v>
      </c>
      <c r="P27" s="10">
        <v>36</v>
      </c>
      <c r="Q27" s="35">
        <v>17.82</v>
      </c>
      <c r="R27" s="51">
        <v>8.2500000000000004E-2</v>
      </c>
      <c r="S27" s="39">
        <f t="shared" si="6"/>
        <v>19.290150000000001</v>
      </c>
      <c r="T27" s="39">
        <f t="shared" si="7"/>
        <v>694.44540000000006</v>
      </c>
    </row>
    <row r="28" spans="1:20" ht="15.75" thickBot="1" x14ac:dyDescent="0.3">
      <c r="A28" s="6">
        <v>20</v>
      </c>
      <c r="B28" s="9" t="s">
        <v>39</v>
      </c>
      <c r="C28" s="8" t="s">
        <v>24</v>
      </c>
      <c r="D28" s="10">
        <v>96</v>
      </c>
      <c r="E28" s="11"/>
      <c r="F28" s="11" t="s">
        <v>82</v>
      </c>
      <c r="G28" s="34" t="s">
        <v>87</v>
      </c>
      <c r="H28" s="10">
        <v>12</v>
      </c>
      <c r="I28" s="35">
        <v>17</v>
      </c>
      <c r="J28" s="38">
        <v>0.16</v>
      </c>
      <c r="K28" s="39">
        <f t="shared" si="4"/>
        <v>19.72</v>
      </c>
      <c r="L28" s="39">
        <f t="shared" si="5"/>
        <v>236.64</v>
      </c>
      <c r="M28" s="11"/>
      <c r="N28" s="11" t="s">
        <v>82</v>
      </c>
      <c r="O28" s="34" t="s">
        <v>107</v>
      </c>
      <c r="P28" s="10">
        <v>48</v>
      </c>
      <c r="Q28" s="35">
        <v>9.08</v>
      </c>
      <c r="R28" s="51">
        <v>8.2500000000000004E-2</v>
      </c>
      <c r="S28" s="39">
        <f t="shared" si="6"/>
        <v>9.8291000000000004</v>
      </c>
      <c r="T28" s="39">
        <f t="shared" si="7"/>
        <v>471.79680000000002</v>
      </c>
    </row>
    <row r="29" spans="1:20" ht="15.75" thickBot="1" x14ac:dyDescent="0.3">
      <c r="A29" s="6">
        <v>21</v>
      </c>
      <c r="B29" s="9" t="s">
        <v>40</v>
      </c>
      <c r="C29" s="8" t="s">
        <v>21</v>
      </c>
      <c r="D29" s="10">
        <v>1680</v>
      </c>
      <c r="E29" s="11" t="s">
        <v>82</v>
      </c>
      <c r="F29" s="11"/>
      <c r="G29" s="34" t="s">
        <v>93</v>
      </c>
      <c r="H29" s="10">
        <v>1680</v>
      </c>
      <c r="I29" s="35">
        <v>3</v>
      </c>
      <c r="J29" s="38">
        <v>0.16</v>
      </c>
      <c r="K29" s="39">
        <f t="shared" si="4"/>
        <v>3.4799999999999995</v>
      </c>
      <c r="L29" s="39">
        <f t="shared" si="5"/>
        <v>5846.4</v>
      </c>
      <c r="M29" s="11"/>
      <c r="N29" s="11" t="s">
        <v>82</v>
      </c>
      <c r="O29" s="34" t="s">
        <v>107</v>
      </c>
      <c r="P29" s="10">
        <v>336</v>
      </c>
      <c r="Q29" s="35">
        <v>16.96</v>
      </c>
      <c r="R29" s="51">
        <v>8.2500000000000004E-2</v>
      </c>
      <c r="S29" s="39">
        <f t="shared" si="6"/>
        <v>18.359200000000001</v>
      </c>
      <c r="T29" s="39">
        <f t="shared" si="7"/>
        <v>6168.6912000000002</v>
      </c>
    </row>
    <row r="30" spans="1:20" ht="15.75" thickBot="1" x14ac:dyDescent="0.3">
      <c r="A30" s="6">
        <v>22</v>
      </c>
      <c r="B30" s="9" t="s">
        <v>41</v>
      </c>
      <c r="C30" s="8" t="s">
        <v>17</v>
      </c>
      <c r="D30" s="8">
        <v>2000</v>
      </c>
      <c r="E30" s="11" t="s">
        <v>82</v>
      </c>
      <c r="F30" s="11"/>
      <c r="G30" s="34" t="s">
        <v>86</v>
      </c>
      <c r="H30" s="8">
        <v>2000</v>
      </c>
      <c r="I30" s="35">
        <v>25</v>
      </c>
      <c r="J30" s="38">
        <v>0.16</v>
      </c>
      <c r="K30" s="39">
        <f t="shared" si="4"/>
        <v>28.999999999999996</v>
      </c>
      <c r="L30" s="39">
        <f t="shared" si="5"/>
        <v>57999.999999999993</v>
      </c>
      <c r="M30" s="11" t="s">
        <v>82</v>
      </c>
      <c r="N30" s="11"/>
      <c r="O30" s="34" t="s">
        <v>107</v>
      </c>
      <c r="P30" s="8">
        <v>2000</v>
      </c>
      <c r="Q30" s="35">
        <v>21.36</v>
      </c>
      <c r="R30" s="51">
        <v>8.2500000000000004E-2</v>
      </c>
      <c r="S30" s="39">
        <f t="shared" si="6"/>
        <v>23.122199999999999</v>
      </c>
      <c r="T30" s="39">
        <f t="shared" si="7"/>
        <v>46244.4</v>
      </c>
    </row>
    <row r="31" spans="1:20" ht="15.75" thickBot="1" x14ac:dyDescent="0.3">
      <c r="A31" s="6">
        <v>23</v>
      </c>
      <c r="B31" s="9" t="s">
        <v>42</v>
      </c>
      <c r="C31" s="8" t="s">
        <v>43</v>
      </c>
      <c r="D31" s="10">
        <v>50</v>
      </c>
      <c r="E31" s="11" t="s">
        <v>82</v>
      </c>
      <c r="F31" s="11"/>
      <c r="G31" s="34" t="s">
        <v>94</v>
      </c>
      <c r="H31" s="10">
        <v>50</v>
      </c>
      <c r="I31" s="35">
        <v>3.5</v>
      </c>
      <c r="J31" s="38">
        <v>0.16</v>
      </c>
      <c r="K31" s="39">
        <f t="shared" si="4"/>
        <v>4.0599999999999996</v>
      </c>
      <c r="L31" s="39">
        <f t="shared" si="5"/>
        <v>202.99999999999997</v>
      </c>
      <c r="M31" s="11"/>
      <c r="N31" s="11" t="s">
        <v>82</v>
      </c>
      <c r="O31" s="34" t="s">
        <v>106</v>
      </c>
      <c r="P31" s="10">
        <v>12.5</v>
      </c>
      <c r="Q31" s="35">
        <v>17.16</v>
      </c>
      <c r="R31" s="51">
        <v>8.2500000000000004E-2</v>
      </c>
      <c r="S31" s="39">
        <f t="shared" si="6"/>
        <v>18.575700000000001</v>
      </c>
      <c r="T31" s="39">
        <f t="shared" si="7"/>
        <v>232.19625000000002</v>
      </c>
    </row>
    <row r="32" spans="1:20" ht="15.75" thickBot="1" x14ac:dyDescent="0.3">
      <c r="A32" s="6">
        <v>24</v>
      </c>
      <c r="B32" s="9" t="s">
        <v>44</v>
      </c>
      <c r="C32" s="8" t="s">
        <v>21</v>
      </c>
      <c r="D32" s="10">
        <v>325</v>
      </c>
      <c r="E32" s="11" t="s">
        <v>82</v>
      </c>
      <c r="F32" s="11"/>
      <c r="G32" s="34" t="s">
        <v>95</v>
      </c>
      <c r="H32" s="10">
        <v>325</v>
      </c>
      <c r="I32" s="35">
        <v>0.57999999999999996</v>
      </c>
      <c r="J32" s="38">
        <v>0.16</v>
      </c>
      <c r="K32" s="39">
        <f t="shared" si="4"/>
        <v>0.67279999999999995</v>
      </c>
      <c r="L32" s="39">
        <f t="shared" si="5"/>
        <v>218.66</v>
      </c>
      <c r="M32" s="11"/>
      <c r="N32" s="11" t="s">
        <v>82</v>
      </c>
      <c r="O32" s="34" t="s">
        <v>106</v>
      </c>
      <c r="P32" s="10">
        <v>6.25</v>
      </c>
      <c r="Q32" s="35">
        <v>20.78</v>
      </c>
      <c r="R32" s="51">
        <v>8.2500000000000004E-2</v>
      </c>
      <c r="S32" s="39">
        <f t="shared" si="6"/>
        <v>22.494350000000001</v>
      </c>
      <c r="T32" s="39">
        <f t="shared" si="7"/>
        <v>140.5896875</v>
      </c>
    </row>
    <row r="33" spans="1:20" ht="15.75" thickBot="1" x14ac:dyDescent="0.3">
      <c r="A33" s="6">
        <v>25</v>
      </c>
      <c r="B33" s="9" t="s">
        <v>45</v>
      </c>
      <c r="C33" s="8" t="s">
        <v>21</v>
      </c>
      <c r="D33" s="10">
        <v>13000</v>
      </c>
      <c r="E33" s="11" t="s">
        <v>82</v>
      </c>
      <c r="F33" s="11"/>
      <c r="G33" s="34" t="s">
        <v>95</v>
      </c>
      <c r="H33" s="10">
        <v>13000</v>
      </c>
      <c r="I33" s="35">
        <v>0.32</v>
      </c>
      <c r="J33" s="38">
        <v>0.16</v>
      </c>
      <c r="K33" s="39">
        <f t="shared" si="4"/>
        <v>0.37119999999999997</v>
      </c>
      <c r="L33" s="39">
        <f t="shared" si="5"/>
        <v>4825.5999999999995</v>
      </c>
      <c r="M33" s="11"/>
      <c r="N33" s="11" t="s">
        <v>82</v>
      </c>
      <c r="O33" s="34" t="s">
        <v>106</v>
      </c>
      <c r="P33" s="10">
        <v>260</v>
      </c>
      <c r="Q33" s="35">
        <v>18.64</v>
      </c>
      <c r="R33" s="51">
        <v>8.2500000000000004E-2</v>
      </c>
      <c r="S33" s="39">
        <f t="shared" si="6"/>
        <v>20.177800000000001</v>
      </c>
      <c r="T33" s="39">
        <f t="shared" si="7"/>
        <v>5246.2280000000001</v>
      </c>
    </row>
    <row r="34" spans="1:20" ht="15.75" thickBot="1" x14ac:dyDescent="0.3">
      <c r="A34" s="6">
        <v>26</v>
      </c>
      <c r="B34" s="7" t="s">
        <v>46</v>
      </c>
      <c r="C34" s="8" t="s">
        <v>47</v>
      </c>
      <c r="D34" s="10">
        <v>1800</v>
      </c>
      <c r="E34" s="11" t="s">
        <v>82</v>
      </c>
      <c r="F34" s="11"/>
      <c r="G34" s="34" t="s">
        <v>96</v>
      </c>
      <c r="H34" s="10">
        <v>1800</v>
      </c>
      <c r="I34" s="35">
        <v>26</v>
      </c>
      <c r="J34" s="38">
        <v>0.16</v>
      </c>
      <c r="K34" s="39">
        <f t="shared" si="4"/>
        <v>30.159999999999997</v>
      </c>
      <c r="L34" s="39">
        <f t="shared" si="5"/>
        <v>54287.999999999993</v>
      </c>
      <c r="M34" s="11" t="s">
        <v>82</v>
      </c>
      <c r="N34" s="11"/>
      <c r="O34" s="34" t="s">
        <v>106</v>
      </c>
      <c r="P34" s="10">
        <v>1800</v>
      </c>
      <c r="Q34" s="35">
        <v>36.299999999999997</v>
      </c>
      <c r="R34" s="51">
        <v>8.2500000000000004E-2</v>
      </c>
      <c r="S34" s="39">
        <f t="shared" si="6"/>
        <v>39.294750000000001</v>
      </c>
      <c r="T34" s="39">
        <f t="shared" si="7"/>
        <v>70730.55</v>
      </c>
    </row>
    <row r="35" spans="1:20" ht="15.75" thickBot="1" x14ac:dyDescent="0.3">
      <c r="A35" s="6">
        <v>27</v>
      </c>
      <c r="B35" s="7" t="s">
        <v>48</v>
      </c>
      <c r="C35" s="8" t="s">
        <v>12</v>
      </c>
      <c r="D35" s="10">
        <v>60</v>
      </c>
      <c r="E35" s="11" t="s">
        <v>82</v>
      </c>
      <c r="F35" s="11"/>
      <c r="G35" s="34" t="s">
        <v>96</v>
      </c>
      <c r="H35" s="10">
        <v>60</v>
      </c>
      <c r="I35" s="35">
        <v>26</v>
      </c>
      <c r="J35" s="38">
        <v>0.16</v>
      </c>
      <c r="K35" s="39">
        <f t="shared" si="4"/>
        <v>30.159999999999997</v>
      </c>
      <c r="L35" s="39">
        <f t="shared" si="5"/>
        <v>1809.6</v>
      </c>
      <c r="M35" s="11" t="s">
        <v>82</v>
      </c>
      <c r="N35" s="11"/>
      <c r="O35" s="34" t="s">
        <v>106</v>
      </c>
      <c r="P35" s="10">
        <v>60</v>
      </c>
      <c r="Q35" s="35">
        <v>37.840000000000003</v>
      </c>
      <c r="R35" s="51">
        <v>8.2500000000000004E-2</v>
      </c>
      <c r="S35" s="39">
        <f t="shared" si="6"/>
        <v>40.961800000000004</v>
      </c>
      <c r="T35" s="39">
        <f t="shared" si="7"/>
        <v>2457.7080000000001</v>
      </c>
    </row>
    <row r="36" spans="1:20" ht="15.75" thickBot="1" x14ac:dyDescent="0.3">
      <c r="A36" s="13">
        <v>28</v>
      </c>
      <c r="B36" s="26" t="s">
        <v>49</v>
      </c>
      <c r="C36" s="15" t="s">
        <v>50</v>
      </c>
      <c r="D36" s="10">
        <v>300</v>
      </c>
      <c r="E36" s="17" t="s">
        <v>82</v>
      </c>
      <c r="F36" s="17"/>
      <c r="G36" s="46" t="s">
        <v>91</v>
      </c>
      <c r="H36" s="27">
        <v>300</v>
      </c>
      <c r="I36" s="36">
        <v>18</v>
      </c>
      <c r="J36" s="38">
        <v>0.16</v>
      </c>
      <c r="K36" s="39">
        <f t="shared" si="4"/>
        <v>20.88</v>
      </c>
      <c r="L36" s="39">
        <f t="shared" si="5"/>
        <v>6264</v>
      </c>
      <c r="M36" s="17" t="s">
        <v>82</v>
      </c>
      <c r="N36" s="17"/>
      <c r="O36" s="46" t="s">
        <v>106</v>
      </c>
      <c r="P36" s="27">
        <v>300</v>
      </c>
      <c r="Q36" s="36">
        <v>29.85</v>
      </c>
      <c r="R36" s="51">
        <v>8.2500000000000004E-2</v>
      </c>
      <c r="S36" s="39">
        <f t="shared" si="6"/>
        <v>32.312625000000004</v>
      </c>
      <c r="T36" s="39">
        <f t="shared" si="7"/>
        <v>9693.7875000000004</v>
      </c>
    </row>
    <row r="37" spans="1:20" ht="15.75" thickBot="1" x14ac:dyDescent="0.3">
      <c r="A37" s="40">
        <v>29</v>
      </c>
      <c r="B37" s="41" t="s">
        <v>51</v>
      </c>
      <c r="C37" s="40" t="s">
        <v>21</v>
      </c>
      <c r="D37" s="10">
        <v>80</v>
      </c>
      <c r="E37" s="42" t="s">
        <v>82</v>
      </c>
      <c r="F37" s="42"/>
      <c r="G37" s="47" t="s">
        <v>91</v>
      </c>
      <c r="H37" s="43">
        <v>80</v>
      </c>
      <c r="I37" s="48">
        <v>1.5</v>
      </c>
      <c r="J37" s="38">
        <v>0.16</v>
      </c>
      <c r="K37" s="39">
        <f t="shared" si="4"/>
        <v>1.7399999999999998</v>
      </c>
      <c r="L37" s="39">
        <f t="shared" si="5"/>
        <v>139.19999999999999</v>
      </c>
      <c r="M37" s="42"/>
      <c r="N37" s="42" t="s">
        <v>82</v>
      </c>
      <c r="O37" s="47" t="s">
        <v>107</v>
      </c>
      <c r="P37" s="43">
        <v>7.3</v>
      </c>
      <c r="Q37" s="48">
        <v>21.35</v>
      </c>
      <c r="R37" s="51">
        <v>8.2500000000000004E-2</v>
      </c>
      <c r="S37" s="39">
        <f t="shared" si="6"/>
        <v>23.111375000000002</v>
      </c>
      <c r="T37" s="39">
        <f t="shared" si="7"/>
        <v>168.71303750000001</v>
      </c>
    </row>
    <row r="38" spans="1:20" ht="15.75" thickBot="1" x14ac:dyDescent="0.3">
      <c r="A38" s="56">
        <v>30</v>
      </c>
      <c r="B38" s="57" t="s">
        <v>52</v>
      </c>
      <c r="C38" s="56" t="s">
        <v>53</v>
      </c>
      <c r="D38" s="10">
        <v>85</v>
      </c>
      <c r="E38" s="57" t="s">
        <v>82</v>
      </c>
      <c r="F38" s="57"/>
      <c r="G38" s="52" t="s">
        <v>97</v>
      </c>
      <c r="H38" s="53">
        <v>85</v>
      </c>
      <c r="I38" s="54">
        <v>15</v>
      </c>
      <c r="J38" s="55">
        <v>0.16</v>
      </c>
      <c r="K38" s="39">
        <f t="shared" ref="K38:K43" si="8">I38*1.16</f>
        <v>17.399999999999999</v>
      </c>
      <c r="L38" s="39">
        <f t="shared" ref="L38:L43" si="9">H38*K38</f>
        <v>1478.9999999999998</v>
      </c>
      <c r="M38" s="57" t="s">
        <v>82</v>
      </c>
      <c r="N38" s="57"/>
      <c r="O38" s="52" t="s">
        <v>107</v>
      </c>
      <c r="P38" s="53">
        <v>85</v>
      </c>
      <c r="Q38" s="54">
        <v>16.149999999999999</v>
      </c>
      <c r="R38" s="51">
        <v>8.2500000000000004E-2</v>
      </c>
      <c r="S38" s="39">
        <f t="shared" ref="S38:S40" si="10">Q38*1.0825</f>
        <v>17.482374999999998</v>
      </c>
      <c r="T38" s="39">
        <f t="shared" ref="T38:T40" si="11">P38*S38</f>
        <v>1486.0018749999997</v>
      </c>
    </row>
    <row r="39" spans="1:20" ht="1.5" hidden="1" customHeight="1" x14ac:dyDescent="0.25">
      <c r="A39" s="56"/>
      <c r="B39" s="57"/>
      <c r="C39" s="56"/>
      <c r="D39" s="10">
        <v>51</v>
      </c>
      <c r="E39" s="57"/>
      <c r="F39" s="57"/>
      <c r="G39" s="52"/>
      <c r="H39" s="53"/>
      <c r="I39" s="54"/>
      <c r="J39" s="55"/>
      <c r="K39" s="39">
        <f t="shared" si="8"/>
        <v>0</v>
      </c>
      <c r="L39" s="39">
        <f t="shared" si="9"/>
        <v>0</v>
      </c>
      <c r="M39" s="57"/>
      <c r="N39" s="57"/>
      <c r="O39" s="52"/>
      <c r="P39" s="53"/>
      <c r="Q39" s="54"/>
      <c r="R39" s="51">
        <v>8.2500000000000004E-2</v>
      </c>
      <c r="S39" s="39">
        <f t="shared" si="10"/>
        <v>0</v>
      </c>
      <c r="T39" s="39">
        <f t="shared" si="11"/>
        <v>0</v>
      </c>
    </row>
    <row r="40" spans="1:20" ht="15.75" thickBot="1" x14ac:dyDescent="0.3">
      <c r="A40" s="56">
        <v>31</v>
      </c>
      <c r="B40" s="57" t="s">
        <v>54</v>
      </c>
      <c r="C40" s="56" t="s">
        <v>55</v>
      </c>
      <c r="D40" s="10">
        <v>51</v>
      </c>
      <c r="E40" s="57" t="s">
        <v>82</v>
      </c>
      <c r="F40" s="57"/>
      <c r="G40" s="52" t="s">
        <v>98</v>
      </c>
      <c r="H40" s="53">
        <v>51</v>
      </c>
      <c r="I40" s="54">
        <v>17</v>
      </c>
      <c r="J40" s="55">
        <v>0.16</v>
      </c>
      <c r="K40" s="39">
        <f t="shared" si="8"/>
        <v>19.72</v>
      </c>
      <c r="L40" s="39">
        <f t="shared" si="9"/>
        <v>1005.7199999999999</v>
      </c>
      <c r="M40" s="57" t="s">
        <v>82</v>
      </c>
      <c r="N40" s="57"/>
      <c r="O40" s="52" t="s">
        <v>106</v>
      </c>
      <c r="P40" s="53">
        <v>51</v>
      </c>
      <c r="Q40" s="54">
        <v>17.11</v>
      </c>
      <c r="R40" s="51">
        <v>8.2500000000000004E-2</v>
      </c>
      <c r="S40" s="39">
        <f t="shared" si="10"/>
        <v>18.521574999999999</v>
      </c>
      <c r="T40" s="39">
        <f t="shared" si="11"/>
        <v>944.60032499999988</v>
      </c>
    </row>
    <row r="41" spans="1:20" ht="0.75" customHeight="1" thickBot="1" x14ac:dyDescent="0.3">
      <c r="A41" s="56"/>
      <c r="B41" s="57"/>
      <c r="C41" s="56"/>
      <c r="D41" s="44"/>
      <c r="E41" s="57"/>
      <c r="F41" s="57"/>
      <c r="G41" s="52"/>
      <c r="H41" s="53"/>
      <c r="I41" s="54"/>
      <c r="J41" s="55"/>
      <c r="K41" s="39">
        <f t="shared" si="8"/>
        <v>0</v>
      </c>
      <c r="L41" s="39">
        <f t="shared" si="9"/>
        <v>0</v>
      </c>
      <c r="M41" s="57"/>
      <c r="N41" s="57"/>
      <c r="O41" s="52"/>
      <c r="P41" s="53"/>
      <c r="Q41" s="54"/>
      <c r="R41" s="51">
        <v>8.2500000000000004E-2</v>
      </c>
      <c r="S41" s="39">
        <f>Q41*1.0825</f>
        <v>0</v>
      </c>
      <c r="T41" s="39">
        <f>P41*S41</f>
        <v>0</v>
      </c>
    </row>
    <row r="42" spans="1:20" s="45" customFormat="1" ht="12.75" customHeight="1" thickBot="1" x14ac:dyDescent="0.3">
      <c r="A42" s="56">
        <v>32</v>
      </c>
      <c r="B42" s="57" t="s">
        <v>56</v>
      </c>
      <c r="C42" s="56" t="s">
        <v>57</v>
      </c>
      <c r="D42" s="44">
        <v>30</v>
      </c>
      <c r="E42" s="58" t="s">
        <v>82</v>
      </c>
      <c r="F42" s="58"/>
      <c r="G42" s="52" t="s">
        <v>99</v>
      </c>
      <c r="H42" s="53">
        <v>30</v>
      </c>
      <c r="I42" s="54">
        <v>16</v>
      </c>
      <c r="J42" s="55">
        <v>0.16</v>
      </c>
      <c r="K42" s="39">
        <f t="shared" si="8"/>
        <v>18.559999999999999</v>
      </c>
      <c r="L42" s="39">
        <f t="shared" si="9"/>
        <v>556.79999999999995</v>
      </c>
      <c r="M42" s="58" t="s">
        <v>82</v>
      </c>
      <c r="N42" s="58"/>
      <c r="O42" s="52" t="s">
        <v>106</v>
      </c>
      <c r="P42" s="53">
        <v>30</v>
      </c>
      <c r="Q42" s="54">
        <v>17.34</v>
      </c>
      <c r="R42" s="51">
        <v>8.2500000000000004E-2</v>
      </c>
      <c r="S42" s="39">
        <f t="shared" ref="S42:S43" si="12">Q42*1.0825</f>
        <v>18.77055</v>
      </c>
      <c r="T42" s="39">
        <f t="shared" ref="T42:T43" si="13">P42*S42</f>
        <v>563.11649999999997</v>
      </c>
    </row>
    <row r="43" spans="1:20" ht="15" hidden="1" customHeight="1" x14ac:dyDescent="0.25">
      <c r="A43" s="56"/>
      <c r="B43" s="57"/>
      <c r="C43" s="56"/>
      <c r="D43" s="44"/>
      <c r="E43" s="58"/>
      <c r="F43" s="58"/>
      <c r="G43" s="52"/>
      <c r="H43" s="53"/>
      <c r="I43" s="54"/>
      <c r="J43" s="55"/>
      <c r="K43" s="39">
        <f t="shared" si="8"/>
        <v>0</v>
      </c>
      <c r="L43" s="39">
        <f t="shared" si="9"/>
        <v>0</v>
      </c>
      <c r="M43" s="58"/>
      <c r="N43" s="58"/>
      <c r="O43" s="52"/>
      <c r="P43" s="53"/>
      <c r="Q43" s="54"/>
      <c r="R43" s="51">
        <v>8.2500000000000004E-2</v>
      </c>
      <c r="S43" s="39">
        <f t="shared" si="12"/>
        <v>0</v>
      </c>
      <c r="T43" s="39">
        <f t="shared" si="13"/>
        <v>0</v>
      </c>
    </row>
    <row r="44" spans="1:20" x14ac:dyDescent="0.25">
      <c r="L44" s="49">
        <f>SUM(L24:L43)</f>
        <v>139981.26</v>
      </c>
      <c r="T44" s="49">
        <f>SUM(T24:T43)</f>
        <v>152586.56952500006</v>
      </c>
    </row>
    <row r="45" spans="1:20" ht="15.75" thickBot="1" x14ac:dyDescent="0.3">
      <c r="A45" s="28"/>
    </row>
    <row r="46" spans="1:20" ht="30.75" thickBot="1" x14ac:dyDescent="0.3">
      <c r="A46" s="3" t="s">
        <v>1</v>
      </c>
      <c r="B46" s="4" t="s">
        <v>2</v>
      </c>
      <c r="C46" s="4" t="s">
        <v>3</v>
      </c>
      <c r="D46" s="5" t="s">
        <v>7</v>
      </c>
      <c r="E46" s="4" t="s">
        <v>4</v>
      </c>
      <c r="F46" s="4" t="s">
        <v>5</v>
      </c>
      <c r="G46" s="4" t="s">
        <v>6</v>
      </c>
      <c r="H46" s="5" t="s">
        <v>7</v>
      </c>
      <c r="I46" s="5" t="s">
        <v>8</v>
      </c>
      <c r="J46" s="5" t="s">
        <v>9</v>
      </c>
      <c r="K46" s="5" t="s">
        <v>10</v>
      </c>
      <c r="L46" s="5" t="s">
        <v>92</v>
      </c>
      <c r="M46" s="4" t="s">
        <v>4</v>
      </c>
      <c r="N46" s="4" t="s">
        <v>5</v>
      </c>
      <c r="O46" s="4" t="s">
        <v>6</v>
      </c>
      <c r="P46" s="5" t="s">
        <v>7</v>
      </c>
      <c r="Q46" s="5" t="s">
        <v>8</v>
      </c>
      <c r="R46" s="5" t="s">
        <v>9</v>
      </c>
      <c r="S46" s="5" t="s">
        <v>10</v>
      </c>
      <c r="T46" s="5" t="s">
        <v>92</v>
      </c>
    </row>
    <row r="47" spans="1:20" ht="15.75" thickBot="1" x14ac:dyDescent="0.3">
      <c r="A47" s="6">
        <v>33</v>
      </c>
      <c r="B47" s="9" t="s">
        <v>58</v>
      </c>
      <c r="C47" s="8" t="s">
        <v>14</v>
      </c>
      <c r="D47" s="10">
        <v>35</v>
      </c>
      <c r="E47" s="9" t="s">
        <v>82</v>
      </c>
      <c r="F47" s="9"/>
      <c r="G47" s="30" t="s">
        <v>100</v>
      </c>
      <c r="H47" s="10">
        <v>35</v>
      </c>
      <c r="I47" s="35">
        <v>26</v>
      </c>
      <c r="J47" s="38">
        <v>0.16</v>
      </c>
      <c r="K47" s="39">
        <f t="shared" ref="K47:K56" si="14">I47*1.16</f>
        <v>30.159999999999997</v>
      </c>
      <c r="L47" s="39">
        <f t="shared" ref="L47:L56" si="15">H47*K47</f>
        <v>1055.5999999999999</v>
      </c>
      <c r="M47" s="9" t="s">
        <v>82</v>
      </c>
      <c r="N47" s="9"/>
      <c r="O47" s="30" t="s">
        <v>106</v>
      </c>
      <c r="P47" s="10">
        <v>35</v>
      </c>
      <c r="Q47" s="35">
        <v>24.53</v>
      </c>
      <c r="R47" s="51">
        <v>8.2500000000000004E-2</v>
      </c>
      <c r="S47" s="39">
        <f t="shared" ref="S47:S56" si="16">Q47*1.0825</f>
        <v>26.553725</v>
      </c>
      <c r="T47" s="39">
        <f t="shared" ref="T47:T59" si="17">P47*S47</f>
        <v>929.38037499999996</v>
      </c>
    </row>
    <row r="48" spans="1:20" ht="15.75" thickBot="1" x14ac:dyDescent="0.3">
      <c r="A48" s="6">
        <v>34</v>
      </c>
      <c r="B48" s="9" t="s">
        <v>59</v>
      </c>
      <c r="C48" s="8" t="s">
        <v>60</v>
      </c>
      <c r="D48" s="8">
        <v>4</v>
      </c>
      <c r="E48" s="9" t="s">
        <v>82</v>
      </c>
      <c r="F48" s="9"/>
      <c r="G48" s="30" t="s">
        <v>85</v>
      </c>
      <c r="H48" s="8">
        <v>4</v>
      </c>
      <c r="I48" s="35">
        <v>19.25</v>
      </c>
      <c r="J48" s="38">
        <v>0.16</v>
      </c>
      <c r="K48" s="39">
        <f t="shared" si="14"/>
        <v>22.33</v>
      </c>
      <c r="L48" s="39">
        <f t="shared" si="15"/>
        <v>89.32</v>
      </c>
      <c r="M48" s="9" t="s">
        <v>82</v>
      </c>
      <c r="N48" s="9"/>
      <c r="O48" s="30" t="s">
        <v>106</v>
      </c>
      <c r="P48" s="8">
        <v>4</v>
      </c>
      <c r="Q48" s="35">
        <v>21.69</v>
      </c>
      <c r="R48" s="51">
        <v>8.2500000000000004E-2</v>
      </c>
      <c r="S48" s="39">
        <f t="shared" si="16"/>
        <v>23.479425000000003</v>
      </c>
      <c r="T48" s="39">
        <f t="shared" si="17"/>
        <v>93.917700000000011</v>
      </c>
    </row>
    <row r="49" spans="1:20" ht="15.75" thickBot="1" x14ac:dyDescent="0.3">
      <c r="A49" s="6">
        <v>35</v>
      </c>
      <c r="B49" s="9" t="s">
        <v>61</v>
      </c>
      <c r="C49" s="8" t="s">
        <v>62</v>
      </c>
      <c r="D49" s="8">
        <v>6</v>
      </c>
      <c r="E49" s="9" t="s">
        <v>82</v>
      </c>
      <c r="F49" s="9"/>
      <c r="G49" s="30" t="s">
        <v>91</v>
      </c>
      <c r="H49" s="8">
        <v>6</v>
      </c>
      <c r="I49" s="35">
        <v>16</v>
      </c>
      <c r="J49" s="38">
        <v>0.16</v>
      </c>
      <c r="K49" s="39">
        <f t="shared" si="14"/>
        <v>18.559999999999999</v>
      </c>
      <c r="L49" s="39">
        <f t="shared" si="15"/>
        <v>111.35999999999999</v>
      </c>
      <c r="M49" s="9" t="s">
        <v>82</v>
      </c>
      <c r="N49" s="9"/>
      <c r="O49" s="30" t="s">
        <v>106</v>
      </c>
      <c r="P49" s="8">
        <v>6</v>
      </c>
      <c r="Q49" s="35">
        <v>19.399999999999999</v>
      </c>
      <c r="R49" s="51">
        <v>8.2500000000000004E-2</v>
      </c>
      <c r="S49" s="39">
        <f t="shared" si="16"/>
        <v>21.000499999999999</v>
      </c>
      <c r="T49" s="39">
        <f t="shared" si="17"/>
        <v>126.00299999999999</v>
      </c>
    </row>
    <row r="50" spans="1:20" ht="15.75" thickBot="1" x14ac:dyDescent="0.3">
      <c r="A50" s="6">
        <v>36</v>
      </c>
      <c r="B50" s="9" t="s">
        <v>63</v>
      </c>
      <c r="C50" s="8" t="s">
        <v>62</v>
      </c>
      <c r="D50" s="8">
        <v>7</v>
      </c>
      <c r="E50" s="9" t="s">
        <v>82</v>
      </c>
      <c r="F50" s="9"/>
      <c r="G50" s="30" t="s">
        <v>91</v>
      </c>
      <c r="H50" s="8">
        <v>7</v>
      </c>
      <c r="I50" s="35">
        <v>16</v>
      </c>
      <c r="J50" s="38">
        <v>0.16</v>
      </c>
      <c r="K50" s="39">
        <f t="shared" si="14"/>
        <v>18.559999999999999</v>
      </c>
      <c r="L50" s="39">
        <f t="shared" si="15"/>
        <v>129.91999999999999</v>
      </c>
      <c r="M50" s="9" t="s">
        <v>82</v>
      </c>
      <c r="N50" s="9"/>
      <c r="O50" s="30" t="s">
        <v>106</v>
      </c>
      <c r="P50" s="8">
        <v>7</v>
      </c>
      <c r="Q50" s="35">
        <v>20.65</v>
      </c>
      <c r="R50" s="51">
        <v>8.2500000000000004E-2</v>
      </c>
      <c r="S50" s="39">
        <f t="shared" si="16"/>
        <v>22.353624999999997</v>
      </c>
      <c r="T50" s="39">
        <f t="shared" si="17"/>
        <v>156.47537499999999</v>
      </c>
    </row>
    <row r="51" spans="1:20" ht="15.75" thickBot="1" x14ac:dyDescent="0.3">
      <c r="A51" s="6">
        <v>37</v>
      </c>
      <c r="B51" s="9" t="s">
        <v>64</v>
      </c>
      <c r="C51" s="8" t="s">
        <v>65</v>
      </c>
      <c r="D51" s="10">
        <v>50</v>
      </c>
      <c r="E51" s="9" t="s">
        <v>82</v>
      </c>
      <c r="F51" s="9"/>
      <c r="G51" s="30" t="s">
        <v>101</v>
      </c>
      <c r="H51" s="10">
        <v>50</v>
      </c>
      <c r="I51" s="35">
        <v>16</v>
      </c>
      <c r="J51" s="38">
        <v>0.16</v>
      </c>
      <c r="K51" s="39">
        <f t="shared" si="14"/>
        <v>18.559999999999999</v>
      </c>
      <c r="L51" s="39">
        <f t="shared" si="15"/>
        <v>927.99999999999989</v>
      </c>
      <c r="M51" s="9" t="s">
        <v>82</v>
      </c>
      <c r="N51" s="9"/>
      <c r="O51" s="30" t="s">
        <v>107</v>
      </c>
      <c r="P51" s="10">
        <v>50</v>
      </c>
      <c r="Q51" s="35">
        <v>24.53</v>
      </c>
      <c r="R51" s="51">
        <v>8.2500000000000004E-2</v>
      </c>
      <c r="S51" s="39">
        <f t="shared" si="16"/>
        <v>26.553725</v>
      </c>
      <c r="T51" s="39">
        <f t="shared" si="17"/>
        <v>1327.68625</v>
      </c>
    </row>
    <row r="52" spans="1:20" ht="15.75" thickBot="1" x14ac:dyDescent="0.3">
      <c r="A52" s="6">
        <v>38</v>
      </c>
      <c r="B52" s="9" t="s">
        <v>66</v>
      </c>
      <c r="C52" s="8" t="s">
        <v>67</v>
      </c>
      <c r="D52" s="10">
        <v>19</v>
      </c>
      <c r="E52" s="9" t="s">
        <v>82</v>
      </c>
      <c r="F52" s="9"/>
      <c r="G52" s="30" t="s">
        <v>102</v>
      </c>
      <c r="H52" s="10">
        <v>19</v>
      </c>
      <c r="I52" s="35">
        <v>13</v>
      </c>
      <c r="J52" s="38">
        <v>0.16</v>
      </c>
      <c r="K52" s="39">
        <f t="shared" si="14"/>
        <v>15.079999999999998</v>
      </c>
      <c r="L52" s="39">
        <f t="shared" si="15"/>
        <v>286.52</v>
      </c>
      <c r="M52" s="9"/>
      <c r="N52" s="9" t="s">
        <v>82</v>
      </c>
      <c r="O52" s="30" t="s">
        <v>106</v>
      </c>
      <c r="P52" s="10">
        <v>22.8</v>
      </c>
      <c r="Q52" s="35">
        <v>21.92</v>
      </c>
      <c r="R52" s="51">
        <v>8.2500000000000004E-2</v>
      </c>
      <c r="S52" s="39">
        <f t="shared" si="16"/>
        <v>23.728400000000001</v>
      </c>
      <c r="T52" s="39">
        <f t="shared" si="17"/>
        <v>541.00752</v>
      </c>
    </row>
    <row r="53" spans="1:20" ht="15.75" thickBot="1" x14ac:dyDescent="0.3">
      <c r="A53" s="6">
        <v>39</v>
      </c>
      <c r="B53" s="9" t="s">
        <v>68</v>
      </c>
      <c r="C53" s="8" t="s">
        <v>69</v>
      </c>
      <c r="D53" s="10">
        <v>24</v>
      </c>
      <c r="E53" s="9"/>
      <c r="F53" s="9" t="s">
        <v>82</v>
      </c>
      <c r="G53" s="30" t="s">
        <v>103</v>
      </c>
      <c r="H53" s="10">
        <v>2</v>
      </c>
      <c r="I53" s="35">
        <v>18</v>
      </c>
      <c r="J53" s="38">
        <v>0.16</v>
      </c>
      <c r="K53" s="39">
        <f t="shared" si="14"/>
        <v>20.88</v>
      </c>
      <c r="L53" s="39">
        <f t="shared" si="15"/>
        <v>41.76</v>
      </c>
      <c r="M53" s="9"/>
      <c r="N53" s="9" t="s">
        <v>82</v>
      </c>
      <c r="O53" s="30" t="s">
        <v>106</v>
      </c>
      <c r="P53" s="10">
        <v>2</v>
      </c>
      <c r="Q53" s="35">
        <v>19.16</v>
      </c>
      <c r="R53" s="51">
        <v>8.2500000000000004E-2</v>
      </c>
      <c r="S53" s="39">
        <f t="shared" si="16"/>
        <v>20.7407</v>
      </c>
      <c r="T53" s="39">
        <f t="shared" si="17"/>
        <v>41.481400000000001</v>
      </c>
    </row>
    <row r="54" spans="1:20" ht="15.75" thickBot="1" x14ac:dyDescent="0.3">
      <c r="A54" s="6">
        <v>40</v>
      </c>
      <c r="B54" s="9" t="s">
        <v>70</v>
      </c>
      <c r="C54" s="8" t="s">
        <v>71</v>
      </c>
      <c r="D54" s="10">
        <v>123</v>
      </c>
      <c r="E54" s="9" t="s">
        <v>82</v>
      </c>
      <c r="F54" s="9"/>
      <c r="G54" s="30" t="s">
        <v>103</v>
      </c>
      <c r="H54" s="10">
        <v>123</v>
      </c>
      <c r="I54" s="35">
        <v>19</v>
      </c>
      <c r="J54" s="38">
        <v>0.16</v>
      </c>
      <c r="K54" s="39">
        <f t="shared" si="14"/>
        <v>22.04</v>
      </c>
      <c r="L54" s="39">
        <f t="shared" si="15"/>
        <v>2710.92</v>
      </c>
      <c r="M54" s="9"/>
      <c r="N54" s="9" t="s">
        <v>82</v>
      </c>
      <c r="O54" s="30" t="s">
        <v>106</v>
      </c>
      <c r="P54" s="10">
        <v>123</v>
      </c>
      <c r="Q54" s="35">
        <v>18.66</v>
      </c>
      <c r="R54" s="51">
        <v>8.2500000000000004E-2</v>
      </c>
      <c r="S54" s="39">
        <f t="shared" si="16"/>
        <v>20.199449999999999</v>
      </c>
      <c r="T54" s="39">
        <f t="shared" si="17"/>
        <v>2484.53235</v>
      </c>
    </row>
    <row r="55" spans="1:20" ht="15.75" thickBot="1" x14ac:dyDescent="0.3">
      <c r="A55" s="6">
        <v>41</v>
      </c>
      <c r="B55" s="9" t="s">
        <v>72</v>
      </c>
      <c r="C55" s="8" t="s">
        <v>24</v>
      </c>
      <c r="D55" s="10">
        <v>72</v>
      </c>
      <c r="E55" s="12" t="s">
        <v>82</v>
      </c>
      <c r="F55" s="12"/>
      <c r="G55" s="31" t="s">
        <v>104</v>
      </c>
      <c r="H55" s="10">
        <v>72</v>
      </c>
      <c r="I55" s="35">
        <v>8.5</v>
      </c>
      <c r="J55" s="38">
        <v>0.16</v>
      </c>
      <c r="K55" s="39">
        <f t="shared" si="14"/>
        <v>9.86</v>
      </c>
      <c r="L55" s="39">
        <f t="shared" si="15"/>
        <v>709.92</v>
      </c>
      <c r="M55" s="12" t="s">
        <v>82</v>
      </c>
      <c r="N55" s="12"/>
      <c r="O55" s="31" t="s">
        <v>107</v>
      </c>
      <c r="P55" s="10">
        <v>72</v>
      </c>
      <c r="Q55" s="35">
        <v>10.050000000000001</v>
      </c>
      <c r="R55" s="51">
        <v>8.2500000000000004E-2</v>
      </c>
      <c r="S55" s="39">
        <f t="shared" si="16"/>
        <v>10.879125</v>
      </c>
      <c r="T55" s="39">
        <f t="shared" si="17"/>
        <v>783.29700000000003</v>
      </c>
    </row>
    <row r="56" spans="1:20" ht="15.75" thickBot="1" x14ac:dyDescent="0.3">
      <c r="A56" s="6">
        <v>42</v>
      </c>
      <c r="B56" s="9" t="s">
        <v>73</v>
      </c>
      <c r="C56" s="10" t="s">
        <v>74</v>
      </c>
      <c r="D56" s="10">
        <v>120</v>
      </c>
      <c r="E56" s="11"/>
      <c r="F56" s="11" t="s">
        <v>82</v>
      </c>
      <c r="G56" s="34" t="s">
        <v>97</v>
      </c>
      <c r="H56" s="10">
        <v>96</v>
      </c>
      <c r="I56" s="35">
        <v>3</v>
      </c>
      <c r="J56" s="38">
        <v>0.16</v>
      </c>
      <c r="K56" s="39">
        <f t="shared" si="14"/>
        <v>3.4799999999999995</v>
      </c>
      <c r="L56" s="39">
        <f t="shared" si="15"/>
        <v>334.07999999999993</v>
      </c>
      <c r="M56" s="11"/>
      <c r="N56" s="11" t="s">
        <v>82</v>
      </c>
      <c r="O56" s="34" t="s">
        <v>107</v>
      </c>
      <c r="P56" s="10">
        <v>192</v>
      </c>
      <c r="Q56" s="35">
        <v>17.46</v>
      </c>
      <c r="R56" s="51">
        <v>8.2500000000000004E-2</v>
      </c>
      <c r="S56" s="39">
        <f t="shared" si="16"/>
        <v>18.900450000000003</v>
      </c>
      <c r="T56" s="39">
        <f t="shared" si="17"/>
        <v>3628.8864000000003</v>
      </c>
    </row>
    <row r="57" spans="1:20" ht="15.75" thickBot="1" x14ac:dyDescent="0.3">
      <c r="A57" s="6">
        <v>43</v>
      </c>
      <c r="B57" s="9" t="s">
        <v>75</v>
      </c>
      <c r="C57" s="10" t="s">
        <v>21</v>
      </c>
      <c r="D57" s="29">
        <v>10000</v>
      </c>
      <c r="E57" s="11" t="s">
        <v>82</v>
      </c>
      <c r="F57" s="11"/>
      <c r="G57" s="34" t="s">
        <v>105</v>
      </c>
      <c r="H57" s="29">
        <v>10000</v>
      </c>
      <c r="I57" s="11"/>
      <c r="J57" s="38"/>
      <c r="K57" s="35">
        <v>1.43</v>
      </c>
      <c r="L57" s="39">
        <f>H57*K57</f>
        <v>14300</v>
      </c>
      <c r="M57" s="11"/>
      <c r="N57" s="11" t="s">
        <v>82</v>
      </c>
      <c r="O57" s="34" t="s">
        <v>108</v>
      </c>
      <c r="P57" s="29">
        <v>625</v>
      </c>
      <c r="Q57" s="35">
        <v>16.64</v>
      </c>
      <c r="R57" s="51">
        <v>6.7500000000000004E-2</v>
      </c>
      <c r="S57" s="39">
        <f>Q57*1.0675</f>
        <v>17.763199999999998</v>
      </c>
      <c r="T57" s="39">
        <f t="shared" si="17"/>
        <v>11101.999999999998</v>
      </c>
    </row>
    <row r="58" spans="1:20" ht="15.75" thickBot="1" x14ac:dyDescent="0.3">
      <c r="A58" s="6">
        <v>44</v>
      </c>
      <c r="B58" s="9" t="s">
        <v>76</v>
      </c>
      <c r="C58" s="10" t="s">
        <v>21</v>
      </c>
      <c r="D58" s="10">
        <v>5300</v>
      </c>
      <c r="E58" s="11" t="s">
        <v>82</v>
      </c>
      <c r="F58" s="11"/>
      <c r="G58" s="34" t="s">
        <v>105</v>
      </c>
      <c r="H58" s="10">
        <v>5300</v>
      </c>
      <c r="I58" s="11"/>
      <c r="J58" s="38"/>
      <c r="K58" s="35">
        <v>1.43</v>
      </c>
      <c r="L58" s="39">
        <f>H58*K58</f>
        <v>7579</v>
      </c>
      <c r="M58" s="11"/>
      <c r="N58" s="11" t="s">
        <v>82</v>
      </c>
      <c r="O58" s="34" t="s">
        <v>109</v>
      </c>
      <c r="P58" s="10">
        <v>530</v>
      </c>
      <c r="Q58" s="35">
        <v>13</v>
      </c>
      <c r="R58" s="51">
        <v>6.7500000000000004E-2</v>
      </c>
      <c r="S58" s="39">
        <f>Q58*1.0675</f>
        <v>13.877499999999998</v>
      </c>
      <c r="T58" s="39">
        <f t="shared" si="17"/>
        <v>7355.0749999999989</v>
      </c>
    </row>
    <row r="59" spans="1:20" ht="15.75" thickBot="1" x14ac:dyDescent="0.3">
      <c r="A59" s="6">
        <v>45</v>
      </c>
      <c r="B59" s="9" t="s">
        <v>77</v>
      </c>
      <c r="C59" s="10" t="s">
        <v>21</v>
      </c>
      <c r="D59" s="29">
        <v>20000</v>
      </c>
      <c r="E59" s="11" t="s">
        <v>82</v>
      </c>
      <c r="F59" s="11"/>
      <c r="G59" s="34" t="s">
        <v>105</v>
      </c>
      <c r="H59" s="10">
        <v>20000</v>
      </c>
      <c r="I59" s="11"/>
      <c r="J59" s="38"/>
      <c r="K59" s="35">
        <v>1.42</v>
      </c>
      <c r="L59" s="39">
        <f>H59*K59</f>
        <v>28400</v>
      </c>
      <c r="M59" s="11"/>
      <c r="N59" s="11" t="s">
        <v>82</v>
      </c>
      <c r="O59" s="34" t="s">
        <v>110</v>
      </c>
      <c r="P59" s="10">
        <v>2000</v>
      </c>
      <c r="Q59" s="35">
        <v>13.15</v>
      </c>
      <c r="R59" s="51">
        <v>6.7500000000000004E-2</v>
      </c>
      <c r="S59" s="39">
        <f>Q59*1.0675</f>
        <v>14.037624999999998</v>
      </c>
      <c r="T59" s="39">
        <f t="shared" si="17"/>
        <v>28075.249999999996</v>
      </c>
    </row>
    <row r="60" spans="1:20" x14ac:dyDescent="0.25">
      <c r="L60" s="49">
        <f>SUM(L47:L59)</f>
        <v>56676.4</v>
      </c>
      <c r="T60" s="49">
        <f>SUM(T47:T59)</f>
        <v>56644.992369999993</v>
      </c>
    </row>
    <row r="62" spans="1:20" x14ac:dyDescent="0.25">
      <c r="L62" s="50">
        <f>L22+L44+L60</f>
        <v>321772.51080000005</v>
      </c>
      <c r="T62" s="50">
        <f>T22+T44+T60</f>
        <v>382303.26204649999</v>
      </c>
    </row>
  </sheetData>
  <mergeCells count="42">
    <mergeCell ref="O42:O43"/>
    <mergeCell ref="P42:P43"/>
    <mergeCell ref="Q42:Q43"/>
    <mergeCell ref="O38:O39"/>
    <mergeCell ref="P38:P39"/>
    <mergeCell ref="Q38:Q39"/>
    <mergeCell ref="M40:M41"/>
    <mergeCell ref="N40:N41"/>
    <mergeCell ref="O40:O41"/>
    <mergeCell ref="P40:P41"/>
    <mergeCell ref="Q40:Q41"/>
    <mergeCell ref="H42:H43"/>
    <mergeCell ref="I42:I43"/>
    <mergeCell ref="J42:J43"/>
    <mergeCell ref="M38:M39"/>
    <mergeCell ref="N38:N39"/>
    <mergeCell ref="H40:H41"/>
    <mergeCell ref="I40:I41"/>
    <mergeCell ref="J40:J41"/>
    <mergeCell ref="M42:M43"/>
    <mergeCell ref="N42:N43"/>
    <mergeCell ref="A42:A43"/>
    <mergeCell ref="B42:B43"/>
    <mergeCell ref="C42:C43"/>
    <mergeCell ref="E42:E43"/>
    <mergeCell ref="F42:F43"/>
    <mergeCell ref="G42:G43"/>
    <mergeCell ref="H38:H39"/>
    <mergeCell ref="I38:I39"/>
    <mergeCell ref="J38:J39"/>
    <mergeCell ref="A40:A41"/>
    <mergeCell ref="B40:B41"/>
    <mergeCell ref="C40:C41"/>
    <mergeCell ref="E40:E41"/>
    <mergeCell ref="F40:F41"/>
    <mergeCell ref="G40:G41"/>
    <mergeCell ref="A38:A39"/>
    <mergeCell ref="B38:B39"/>
    <mergeCell ref="C38:C39"/>
    <mergeCell ref="E38:E39"/>
    <mergeCell ref="F38:F39"/>
    <mergeCell ref="G38:G39"/>
  </mergeCells>
  <pageMargins left="0.7" right="0.7" top="0.75" bottom="0.75" header="0.3" footer="0.3"/>
  <pageSetup paperSize="5" scale="56" fitToHeight="0" orientation="landscape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Dane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Ninedorf, Carolyn</dc:creator>
  <cp:lastModifiedBy>Ninedorf, Carolyn</cp:lastModifiedBy>
  <cp:lastPrinted>2018-08-20T16:51:51Z</cp:lastPrinted>
  <dcterms:created xsi:type="dcterms:W3CDTF">2018-08-15T14:43:01Z</dcterms:created>
  <dcterms:modified xsi:type="dcterms:W3CDTF">2018-08-20T16:56:47Z</dcterms:modified>
</cp:coreProperties>
</file>