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1029 Grounds Maintenance - Badger Prairie Campus\Proposals Received\"/>
    </mc:Choice>
  </mc:AlternateContent>
  <bookViews>
    <workbookView xWindow="120" yWindow="30" windowWidth="19020" windowHeight="8850"/>
  </bookViews>
  <sheets>
    <sheet name="Summary 121029" sheetId="7" r:id="rId1"/>
  </sheets>
  <calcPr calcId="162913"/>
</workbook>
</file>

<file path=xl/calcChain.xml><?xml version="1.0" encoding="utf-8"?>
<calcChain xmlns="http://schemas.openxmlformats.org/spreadsheetml/2006/main">
  <c r="N34" i="7" l="1"/>
  <c r="N35" i="7" s="1"/>
  <c r="N36" i="7" s="1"/>
  <c r="L34" i="7"/>
  <c r="L35" i="7" s="1"/>
  <c r="L36" i="7" s="1"/>
  <c r="L37" i="7" s="1"/>
  <c r="J34" i="7"/>
  <c r="J35" i="7" s="1"/>
  <c r="J36" i="7" s="1"/>
  <c r="J37" i="7" s="1"/>
  <c r="H34" i="7"/>
  <c r="H35" i="7" s="1"/>
  <c r="H36" i="7" s="1"/>
  <c r="H37" i="7" s="1"/>
  <c r="F34" i="7"/>
  <c r="F35" i="7" s="1"/>
  <c r="F36" i="7" s="1"/>
  <c r="F37" i="7" s="1"/>
  <c r="O33" i="7"/>
  <c r="M33" i="7"/>
  <c r="K33" i="7"/>
  <c r="I33" i="7"/>
  <c r="G33" i="7"/>
  <c r="E33" i="7"/>
  <c r="D34" i="7"/>
  <c r="E34" i="7" s="1"/>
  <c r="O24" i="7"/>
  <c r="M24" i="7"/>
  <c r="K24" i="7"/>
  <c r="I24" i="7"/>
  <c r="G24" i="7"/>
  <c r="E24" i="7"/>
  <c r="O23" i="7"/>
  <c r="M23" i="7"/>
  <c r="K23" i="7"/>
  <c r="I23" i="7"/>
  <c r="G23" i="7"/>
  <c r="E23" i="7"/>
  <c r="O22" i="7"/>
  <c r="M22" i="7"/>
  <c r="K22" i="7"/>
  <c r="I22" i="7"/>
  <c r="G22" i="7"/>
  <c r="E22" i="7"/>
  <c r="O20" i="7"/>
  <c r="M20" i="7"/>
  <c r="K20" i="7"/>
  <c r="I20" i="7"/>
  <c r="G20" i="7"/>
  <c r="E20" i="7"/>
  <c r="O19" i="7"/>
  <c r="M19" i="7"/>
  <c r="K19" i="7"/>
  <c r="I19" i="7"/>
  <c r="G19" i="7"/>
  <c r="E19" i="7"/>
  <c r="O18" i="7"/>
  <c r="M18" i="7"/>
  <c r="K18" i="7"/>
  <c r="I18" i="7"/>
  <c r="G18" i="7"/>
  <c r="E18" i="7"/>
  <c r="O16" i="7"/>
  <c r="M16" i="7"/>
  <c r="K16" i="7"/>
  <c r="I16" i="7"/>
  <c r="G16" i="7"/>
  <c r="E16" i="7"/>
  <c r="O15" i="7"/>
  <c r="M15" i="7"/>
  <c r="K15" i="7"/>
  <c r="I15" i="7"/>
  <c r="G15" i="7"/>
  <c r="E15" i="7"/>
  <c r="O14" i="7"/>
  <c r="M14" i="7"/>
  <c r="K14" i="7"/>
  <c r="I14" i="7"/>
  <c r="G14" i="7"/>
  <c r="E14" i="7"/>
  <c r="O13" i="7"/>
  <c r="M13" i="7"/>
  <c r="K13" i="7"/>
  <c r="I13" i="7"/>
  <c r="G13" i="7"/>
  <c r="E13" i="7"/>
  <c r="O12" i="7"/>
  <c r="M12" i="7"/>
  <c r="K12" i="7"/>
  <c r="I12" i="7"/>
  <c r="G12" i="7"/>
  <c r="E12" i="7"/>
  <c r="O11" i="7"/>
  <c r="M11" i="7"/>
  <c r="K11" i="7"/>
  <c r="I11" i="7"/>
  <c r="G11" i="7"/>
  <c r="E11" i="7"/>
  <c r="O10" i="7"/>
  <c r="M10" i="7"/>
  <c r="K10" i="7"/>
  <c r="I10" i="7"/>
  <c r="G10" i="7"/>
  <c r="E10" i="7"/>
  <c r="O9" i="7"/>
  <c r="M9" i="7"/>
  <c r="K9" i="7"/>
  <c r="I9" i="7"/>
  <c r="G9" i="7"/>
  <c r="E9" i="7"/>
  <c r="O8" i="7"/>
  <c r="M8" i="7"/>
  <c r="K8" i="7"/>
  <c r="I8" i="7"/>
  <c r="G8" i="7"/>
  <c r="E8" i="7"/>
  <c r="O7" i="7"/>
  <c r="M7" i="7"/>
  <c r="K7" i="7"/>
  <c r="I7" i="7"/>
  <c r="G7" i="7"/>
  <c r="E7" i="7"/>
  <c r="O6" i="7"/>
  <c r="M6" i="7"/>
  <c r="K6" i="7"/>
  <c r="I6" i="7"/>
  <c r="G6" i="7"/>
  <c r="E6" i="7"/>
  <c r="O5" i="7"/>
  <c r="M5" i="7"/>
  <c r="K5" i="7"/>
  <c r="I5" i="7"/>
  <c r="G5" i="7"/>
  <c r="E5" i="7"/>
  <c r="O4" i="7"/>
  <c r="M4" i="7"/>
  <c r="K4" i="7"/>
  <c r="I4" i="7"/>
  <c r="G4" i="7"/>
  <c r="E4" i="7"/>
  <c r="D35" i="7" l="1"/>
  <c r="D36" i="7" s="1"/>
  <c r="D37" i="7" s="1"/>
  <c r="O34" i="7"/>
  <c r="N37" i="7"/>
  <c r="O36" i="7"/>
  <c r="N38" i="7" s="1"/>
  <c r="I34" i="7"/>
  <c r="K34" i="7"/>
  <c r="I36" i="7"/>
  <c r="G34" i="7"/>
  <c r="M34" i="7"/>
  <c r="E36" i="7"/>
  <c r="D38" i="7" s="1"/>
  <c r="K36" i="7"/>
  <c r="G36" i="7"/>
  <c r="M36" i="7"/>
  <c r="F39" i="7"/>
  <c r="G40" i="7" s="1"/>
  <c r="G41" i="7" s="1"/>
  <c r="G42" i="7" s="1"/>
  <c r="G43" i="7" s="1"/>
  <c r="L39" i="7"/>
  <c r="M40" i="7" s="1"/>
  <c r="M41" i="7" s="1"/>
  <c r="M42" i="7" s="1"/>
  <c r="M43" i="7" s="1"/>
  <c r="J39" i="7"/>
  <c r="K40" i="7" s="1"/>
  <c r="K41" i="7" s="1"/>
  <c r="K42" i="7" s="1"/>
  <c r="K43" i="7" s="1"/>
  <c r="D39" i="7"/>
  <c r="E40" i="7" s="1"/>
  <c r="E41" i="7" s="1"/>
  <c r="E42" i="7" s="1"/>
  <c r="E43" i="7" s="1"/>
  <c r="H39" i="7"/>
  <c r="I40" i="7" s="1"/>
  <c r="I41" i="7" s="1"/>
  <c r="I42" i="7" s="1"/>
  <c r="I43" i="7" s="1"/>
  <c r="N39" i="7"/>
  <c r="O40" i="7" s="1"/>
  <c r="O41" i="7" s="1"/>
  <c r="O42" i="7" s="1"/>
  <c r="O43" i="7" s="1"/>
  <c r="F25" i="7"/>
  <c r="G26" i="7" s="1"/>
  <c r="G27" i="7" s="1"/>
  <c r="G28" i="7" s="1"/>
  <c r="G29" i="7" s="1"/>
  <c r="L25" i="7"/>
  <c r="M26" i="7" s="1"/>
  <c r="M27" i="7" s="1"/>
  <c r="M28" i="7" s="1"/>
  <c r="M29" i="7" s="1"/>
  <c r="H25" i="7"/>
  <c r="I26" i="7" s="1"/>
  <c r="I27" i="7" s="1"/>
  <c r="I28" i="7" s="1"/>
  <c r="I29" i="7" s="1"/>
  <c r="N25" i="7"/>
  <c r="O26" i="7" s="1"/>
  <c r="O27" i="7" s="1"/>
  <c r="O28" i="7" s="1"/>
  <c r="O29" i="7" s="1"/>
  <c r="D25" i="7"/>
  <c r="E26" i="7" s="1"/>
  <c r="E27" i="7" s="1"/>
  <c r="E28" i="7" s="1"/>
  <c r="E29" i="7" s="1"/>
  <c r="J25" i="7"/>
  <c r="K26" i="7" s="1"/>
  <c r="K27" i="7" s="1"/>
  <c r="K28" i="7" s="1"/>
  <c r="K29" i="7" s="1"/>
  <c r="F38" i="7" l="1"/>
  <c r="L38" i="7"/>
  <c r="J38" i="7"/>
  <c r="H38" i="7"/>
  <c r="N30" i="7"/>
  <c r="F30" i="7"/>
  <c r="N44" i="7"/>
  <c r="N45" i="7" s="1"/>
  <c r="D44" i="7"/>
  <c r="D45" i="7" s="1"/>
  <c r="J44" i="7"/>
  <c r="J45" i="7" s="1"/>
  <c r="F44" i="7"/>
  <c r="F45" i="7" s="1"/>
  <c r="H44" i="7"/>
  <c r="H45" i="7" s="1"/>
  <c r="L44" i="7"/>
  <c r="D30" i="7"/>
  <c r="L30" i="7"/>
  <c r="J30" i="7"/>
  <c r="H30" i="7"/>
  <c r="L45" i="7" l="1"/>
</calcChain>
</file>

<file path=xl/sharedStrings.xml><?xml version="1.0" encoding="utf-8"?>
<sst xmlns="http://schemas.openxmlformats.org/spreadsheetml/2006/main" count="101" uniqueCount="45">
  <si>
    <t>Vendor Name:</t>
  </si>
  <si>
    <t>Local Vendor Preference</t>
  </si>
  <si>
    <t>Grass Mowing – Cemetery</t>
  </si>
  <si>
    <t>Grass Trimming – Cemetery</t>
  </si>
  <si>
    <t>Grass Mowing – Front 4.5 acres</t>
  </si>
  <si>
    <t>Grass Trimming – Front 4.5 acres</t>
  </si>
  <si>
    <t>Grass Mowing – Side .8 Acres</t>
  </si>
  <si>
    <t>Grass Trimming – Side .8 Acres</t>
  </si>
  <si>
    <t>Weeding of Beds</t>
  </si>
  <si>
    <t>Spring – Leaf Collection/Clean Up</t>
  </si>
  <si>
    <t>Spring – Power Edging</t>
  </si>
  <si>
    <t>Shrubs – Trimming &amp; Shaping</t>
  </si>
  <si>
    <t>Fall – Plant Trimming</t>
  </si>
  <si>
    <t>Grass Mowing</t>
  </si>
  <si>
    <t>Grass Trimming</t>
  </si>
  <si>
    <t>Badger Prairie Health Care Center</t>
  </si>
  <si>
    <t>Consolidated Food Services</t>
  </si>
  <si>
    <t>Badger Prairie Needs Network</t>
  </si>
  <si>
    <t>Qty</t>
  </si>
  <si>
    <t>Unit</t>
  </si>
  <si>
    <t>Total</t>
  </si>
  <si>
    <t>Total Term 1</t>
  </si>
  <si>
    <t>Term 2 Increase</t>
  </si>
  <si>
    <t>Term 3 Increase</t>
  </si>
  <si>
    <t>Term 4 Increase</t>
  </si>
  <si>
    <t>Term 5 Increase</t>
  </si>
  <si>
    <t>Total Term 1 - Term 5</t>
  </si>
  <si>
    <t>Glacier Landscape</t>
  </si>
  <si>
    <t>Locally Based &amp; Owned</t>
  </si>
  <si>
    <t>Ritter Lawn</t>
  </si>
  <si>
    <t>Non-Locally Operated</t>
  </si>
  <si>
    <t>DeLuca &amp; Hartman</t>
  </si>
  <si>
    <t>Locally Operated</t>
  </si>
  <si>
    <t>Barnes Inc.</t>
  </si>
  <si>
    <t>GG Landscape</t>
  </si>
  <si>
    <t>Jackson's Yard Care</t>
  </si>
  <si>
    <t>*Spring – Add Mulch Layer - 2021</t>
  </si>
  <si>
    <t>*Spring – Add Mulch Layer - 2022</t>
  </si>
  <si>
    <t>*Spring – Add Mulch Layer - 2023</t>
  </si>
  <si>
    <t>*Spring – Add Mulch Layer - 2024</t>
  </si>
  <si>
    <t>*Spring – Add Mulch Layer - 2025</t>
  </si>
  <si>
    <t>Mulching Total - 2022 and 2024</t>
  </si>
  <si>
    <t>MULCHING OPTION</t>
  </si>
  <si>
    <t>Total Term 1 - Term 5 with Mulching Options</t>
  </si>
  <si>
    <t>Total Term 1 - Term 5 without Mulching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</si>
</sst>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view="pageLayout" topLeftCell="A7" zoomScaleNormal="100" workbookViewId="0">
      <selection activeCell="H48" sqref="H48"/>
    </sheetView>
  </sheetViews>
  <sheetFormatPr defaultRowHeight="15" x14ac:dyDescent="0.25"/>
  <cols>
    <col min="1" max="1" width="5.140625" style="1" customWidth="1"/>
    <col min="2" max="2" width="33.42578125" style="1" customWidth="1"/>
    <col min="3" max="3" width="6" style="4" customWidth="1"/>
    <col min="4" max="15" width="11.42578125" style="2" customWidth="1"/>
    <col min="16" max="16384" width="9.140625" style="1"/>
  </cols>
  <sheetData>
    <row r="1" spans="1:15" x14ac:dyDescent="0.25">
      <c r="A1" s="22" t="s">
        <v>0</v>
      </c>
      <c r="B1" s="22"/>
      <c r="C1" s="23"/>
      <c r="D1" s="39" t="s">
        <v>27</v>
      </c>
      <c r="E1" s="40"/>
      <c r="F1" s="28" t="s">
        <v>29</v>
      </c>
      <c r="G1" s="62"/>
      <c r="H1" s="39" t="s">
        <v>31</v>
      </c>
      <c r="I1" s="40"/>
      <c r="J1" s="28" t="s">
        <v>33</v>
      </c>
      <c r="K1" s="62"/>
      <c r="L1" s="39" t="s">
        <v>34</v>
      </c>
      <c r="M1" s="40"/>
      <c r="N1" s="28" t="s">
        <v>35</v>
      </c>
      <c r="O1" s="21"/>
    </row>
    <row r="2" spans="1:15" ht="20.25" customHeight="1" x14ac:dyDescent="0.25">
      <c r="A2" s="22" t="s">
        <v>1</v>
      </c>
      <c r="B2" s="22"/>
      <c r="C2" s="23"/>
      <c r="D2" s="41" t="s">
        <v>28</v>
      </c>
      <c r="E2" s="42"/>
      <c r="F2" s="29" t="s">
        <v>30</v>
      </c>
      <c r="G2" s="63"/>
      <c r="H2" s="41" t="s">
        <v>32</v>
      </c>
      <c r="I2" s="42"/>
      <c r="J2" s="29" t="s">
        <v>28</v>
      </c>
      <c r="K2" s="63"/>
      <c r="L2" s="41" t="s">
        <v>28</v>
      </c>
      <c r="M2" s="42"/>
      <c r="N2" s="29" t="s">
        <v>28</v>
      </c>
      <c r="O2" s="10"/>
    </row>
    <row r="3" spans="1:15" ht="16.5" customHeight="1" x14ac:dyDescent="0.25">
      <c r="A3" s="20" t="s">
        <v>15</v>
      </c>
      <c r="B3" s="20"/>
      <c r="C3" s="24" t="s">
        <v>18</v>
      </c>
      <c r="D3" s="43" t="s">
        <v>19</v>
      </c>
      <c r="E3" s="44" t="s">
        <v>20</v>
      </c>
      <c r="F3" s="30" t="s">
        <v>19</v>
      </c>
      <c r="G3" s="24" t="s">
        <v>20</v>
      </c>
      <c r="H3" s="43" t="s">
        <v>19</v>
      </c>
      <c r="I3" s="44" t="s">
        <v>20</v>
      </c>
      <c r="J3" s="30" t="s">
        <v>19</v>
      </c>
      <c r="K3" s="24" t="s">
        <v>20</v>
      </c>
      <c r="L3" s="43" t="s">
        <v>19</v>
      </c>
      <c r="M3" s="44" t="s">
        <v>20</v>
      </c>
      <c r="N3" s="30" t="s">
        <v>19</v>
      </c>
      <c r="O3" s="8" t="s">
        <v>20</v>
      </c>
    </row>
    <row r="4" spans="1:15" ht="16.5" customHeight="1" x14ac:dyDescent="0.25">
      <c r="A4" s="3">
        <v>1</v>
      </c>
      <c r="B4" s="5" t="s">
        <v>13</v>
      </c>
      <c r="C4" s="25">
        <v>26</v>
      </c>
      <c r="D4" s="45">
        <v>218</v>
      </c>
      <c r="E4" s="46">
        <f>SUM(D4*26)</f>
        <v>5668</v>
      </c>
      <c r="F4" s="31">
        <v>280</v>
      </c>
      <c r="G4" s="64">
        <f>SUM(F4*26)</f>
        <v>7280</v>
      </c>
      <c r="H4" s="45">
        <v>330</v>
      </c>
      <c r="I4" s="46">
        <f>SUM(H4*26)</f>
        <v>8580</v>
      </c>
      <c r="J4" s="31">
        <v>200</v>
      </c>
      <c r="K4" s="64">
        <f>SUM(J4*26)</f>
        <v>5200</v>
      </c>
      <c r="L4" s="45">
        <v>250</v>
      </c>
      <c r="M4" s="46">
        <f>SUM(L4*26)</f>
        <v>6500</v>
      </c>
      <c r="N4" s="31">
        <v>450</v>
      </c>
      <c r="O4" s="6">
        <f>SUM(N4*26)</f>
        <v>11700</v>
      </c>
    </row>
    <row r="5" spans="1:15" ht="16.5" customHeight="1" x14ac:dyDescent="0.25">
      <c r="A5" s="3">
        <v>2</v>
      </c>
      <c r="B5" s="5" t="s">
        <v>14</v>
      </c>
      <c r="C5" s="25">
        <v>26</v>
      </c>
      <c r="D5" s="45">
        <v>75</v>
      </c>
      <c r="E5" s="46">
        <f t="shared" ref="E5:G12" si="0">SUM(D5*26)</f>
        <v>1950</v>
      </c>
      <c r="F5" s="31">
        <v>80</v>
      </c>
      <c r="G5" s="64">
        <f t="shared" si="0"/>
        <v>2080</v>
      </c>
      <c r="H5" s="45">
        <v>315</v>
      </c>
      <c r="I5" s="46">
        <f t="shared" ref="I5:I12" si="1">SUM(H5*26)</f>
        <v>8190</v>
      </c>
      <c r="J5" s="31">
        <v>0</v>
      </c>
      <c r="K5" s="64">
        <f t="shared" ref="K5:M12" si="2">SUM(J5*26)</f>
        <v>0</v>
      </c>
      <c r="L5" s="45">
        <v>100</v>
      </c>
      <c r="M5" s="46">
        <f t="shared" si="2"/>
        <v>2600</v>
      </c>
      <c r="N5" s="31">
        <v>370</v>
      </c>
      <c r="O5" s="6">
        <f t="shared" ref="O5:O12" si="3">SUM(N5*26)</f>
        <v>9620</v>
      </c>
    </row>
    <row r="6" spans="1:15" ht="16.5" customHeight="1" x14ac:dyDescent="0.25">
      <c r="A6" s="3">
        <v>3</v>
      </c>
      <c r="B6" s="5" t="s">
        <v>2</v>
      </c>
      <c r="C6" s="25">
        <v>26</v>
      </c>
      <c r="D6" s="45">
        <v>38</v>
      </c>
      <c r="E6" s="46">
        <f t="shared" si="0"/>
        <v>988</v>
      </c>
      <c r="F6" s="31">
        <v>38</v>
      </c>
      <c r="G6" s="64">
        <f t="shared" si="0"/>
        <v>988</v>
      </c>
      <c r="H6" s="45">
        <v>285</v>
      </c>
      <c r="I6" s="46">
        <f t="shared" si="1"/>
        <v>7410</v>
      </c>
      <c r="J6" s="31">
        <v>45</v>
      </c>
      <c r="K6" s="64">
        <f t="shared" si="2"/>
        <v>1170</v>
      </c>
      <c r="L6" s="45">
        <v>100</v>
      </c>
      <c r="M6" s="46">
        <f t="shared" si="2"/>
        <v>2600</v>
      </c>
      <c r="N6" s="31">
        <v>110</v>
      </c>
      <c r="O6" s="6">
        <f t="shared" si="3"/>
        <v>2860</v>
      </c>
    </row>
    <row r="7" spans="1:15" ht="16.5" customHeight="1" x14ac:dyDescent="0.25">
      <c r="A7" s="3">
        <v>4</v>
      </c>
      <c r="B7" s="5" t="s">
        <v>3</v>
      </c>
      <c r="C7" s="25">
        <v>26</v>
      </c>
      <c r="D7" s="45">
        <v>15</v>
      </c>
      <c r="E7" s="46">
        <f t="shared" si="0"/>
        <v>390</v>
      </c>
      <c r="F7" s="31">
        <v>28</v>
      </c>
      <c r="G7" s="64">
        <f t="shared" si="0"/>
        <v>728</v>
      </c>
      <c r="H7" s="45">
        <v>110</v>
      </c>
      <c r="I7" s="46">
        <f t="shared" si="1"/>
        <v>2860</v>
      </c>
      <c r="J7" s="31">
        <v>0</v>
      </c>
      <c r="K7" s="64">
        <f t="shared" si="2"/>
        <v>0</v>
      </c>
      <c r="L7" s="45">
        <v>50</v>
      </c>
      <c r="M7" s="46">
        <f t="shared" si="2"/>
        <v>1300</v>
      </c>
      <c r="N7" s="31">
        <v>75</v>
      </c>
      <c r="O7" s="6">
        <f t="shared" si="3"/>
        <v>1950</v>
      </c>
    </row>
    <row r="8" spans="1:15" ht="16.5" customHeight="1" x14ac:dyDescent="0.25">
      <c r="A8" s="3">
        <v>5</v>
      </c>
      <c r="B8" s="5" t="s">
        <v>4</v>
      </c>
      <c r="C8" s="25">
        <v>26</v>
      </c>
      <c r="D8" s="45">
        <v>150</v>
      </c>
      <c r="E8" s="46">
        <f t="shared" si="0"/>
        <v>3900</v>
      </c>
      <c r="F8" s="31">
        <v>228</v>
      </c>
      <c r="G8" s="64">
        <f t="shared" si="0"/>
        <v>5928</v>
      </c>
      <c r="H8" s="45">
        <v>340</v>
      </c>
      <c r="I8" s="46">
        <f t="shared" si="1"/>
        <v>8840</v>
      </c>
      <c r="J8" s="31">
        <v>200</v>
      </c>
      <c r="K8" s="64">
        <f t="shared" si="2"/>
        <v>5200</v>
      </c>
      <c r="L8" s="45">
        <v>300</v>
      </c>
      <c r="M8" s="46">
        <f t="shared" si="2"/>
        <v>7800</v>
      </c>
      <c r="N8" s="31">
        <v>650</v>
      </c>
      <c r="O8" s="6">
        <f t="shared" si="3"/>
        <v>16900</v>
      </c>
    </row>
    <row r="9" spans="1:15" ht="16.5" customHeight="1" x14ac:dyDescent="0.25">
      <c r="A9" s="3">
        <v>6</v>
      </c>
      <c r="B9" s="5" t="s">
        <v>5</v>
      </c>
      <c r="C9" s="25">
        <v>26</v>
      </c>
      <c r="D9" s="45">
        <v>15</v>
      </c>
      <c r="E9" s="46">
        <f t="shared" si="0"/>
        <v>390</v>
      </c>
      <c r="F9" s="31">
        <v>80</v>
      </c>
      <c r="G9" s="64">
        <f t="shared" si="0"/>
        <v>2080</v>
      </c>
      <c r="H9" s="45">
        <v>125</v>
      </c>
      <c r="I9" s="46">
        <f t="shared" si="1"/>
        <v>3250</v>
      </c>
      <c r="J9" s="31">
        <v>0</v>
      </c>
      <c r="K9" s="64">
        <f t="shared" si="2"/>
        <v>0</v>
      </c>
      <c r="L9" s="45">
        <v>75</v>
      </c>
      <c r="M9" s="46">
        <f t="shared" si="2"/>
        <v>1950</v>
      </c>
      <c r="N9" s="31">
        <v>200</v>
      </c>
      <c r="O9" s="6">
        <f t="shared" si="3"/>
        <v>5200</v>
      </c>
    </row>
    <row r="10" spans="1:15" ht="16.5" customHeight="1" x14ac:dyDescent="0.25">
      <c r="A10" s="3">
        <v>7</v>
      </c>
      <c r="B10" s="5" t="s">
        <v>6</v>
      </c>
      <c r="C10" s="25">
        <v>26</v>
      </c>
      <c r="D10" s="45">
        <v>25</v>
      </c>
      <c r="E10" s="46">
        <f t="shared" si="0"/>
        <v>650</v>
      </c>
      <c r="F10" s="31">
        <v>38</v>
      </c>
      <c r="G10" s="64">
        <f t="shared" si="0"/>
        <v>988</v>
      </c>
      <c r="H10" s="45">
        <v>110</v>
      </c>
      <c r="I10" s="46">
        <f t="shared" si="1"/>
        <v>2860</v>
      </c>
      <c r="J10" s="31">
        <v>80</v>
      </c>
      <c r="K10" s="64">
        <f t="shared" si="2"/>
        <v>2080</v>
      </c>
      <c r="L10" s="45">
        <v>50</v>
      </c>
      <c r="M10" s="46">
        <f t="shared" si="2"/>
        <v>1300</v>
      </c>
      <c r="N10" s="31">
        <v>90</v>
      </c>
      <c r="O10" s="6">
        <f t="shared" si="3"/>
        <v>2340</v>
      </c>
    </row>
    <row r="11" spans="1:15" ht="16.5" customHeight="1" x14ac:dyDescent="0.25">
      <c r="A11" s="3">
        <v>8</v>
      </c>
      <c r="B11" s="5" t="s">
        <v>7</v>
      </c>
      <c r="C11" s="25">
        <v>26</v>
      </c>
      <c r="D11" s="45">
        <v>0</v>
      </c>
      <c r="E11" s="46">
        <f t="shared" si="0"/>
        <v>0</v>
      </c>
      <c r="F11" s="31">
        <v>28</v>
      </c>
      <c r="G11" s="64">
        <f t="shared" si="0"/>
        <v>728</v>
      </c>
      <c r="H11" s="45">
        <v>85</v>
      </c>
      <c r="I11" s="46">
        <f t="shared" si="1"/>
        <v>2210</v>
      </c>
      <c r="J11" s="31">
        <v>0</v>
      </c>
      <c r="K11" s="64">
        <f t="shared" si="2"/>
        <v>0</v>
      </c>
      <c r="L11" s="45">
        <v>25</v>
      </c>
      <c r="M11" s="46">
        <f t="shared" si="2"/>
        <v>650</v>
      </c>
      <c r="N11" s="31">
        <v>60</v>
      </c>
      <c r="O11" s="6">
        <f t="shared" si="3"/>
        <v>1560</v>
      </c>
    </row>
    <row r="12" spans="1:15" ht="16.5" customHeight="1" x14ac:dyDescent="0.25">
      <c r="A12" s="3">
        <v>9</v>
      </c>
      <c r="B12" s="5" t="s">
        <v>8</v>
      </c>
      <c r="C12" s="25">
        <v>26</v>
      </c>
      <c r="D12" s="45">
        <v>375</v>
      </c>
      <c r="E12" s="46">
        <f t="shared" si="0"/>
        <v>9750</v>
      </c>
      <c r="F12" s="31">
        <v>118</v>
      </c>
      <c r="G12" s="64">
        <f t="shared" si="0"/>
        <v>3068</v>
      </c>
      <c r="H12" s="45">
        <v>265</v>
      </c>
      <c r="I12" s="46">
        <f t="shared" si="1"/>
        <v>6890</v>
      </c>
      <c r="J12" s="31">
        <v>163.46</v>
      </c>
      <c r="K12" s="64">
        <f t="shared" si="2"/>
        <v>4249.96</v>
      </c>
      <c r="L12" s="45">
        <v>300</v>
      </c>
      <c r="M12" s="46">
        <f t="shared" si="2"/>
        <v>7800</v>
      </c>
      <c r="N12" s="31">
        <v>585</v>
      </c>
      <c r="O12" s="6">
        <f t="shared" si="3"/>
        <v>15210</v>
      </c>
    </row>
    <row r="13" spans="1:15" ht="16.5" customHeight="1" x14ac:dyDescent="0.25">
      <c r="A13" s="3">
        <v>10</v>
      </c>
      <c r="B13" s="5" t="s">
        <v>9</v>
      </c>
      <c r="C13" s="25">
        <v>1</v>
      </c>
      <c r="D13" s="45">
        <v>1485</v>
      </c>
      <c r="E13" s="46">
        <f>SUM(D13*1)</f>
        <v>1485</v>
      </c>
      <c r="F13" s="31">
        <v>960</v>
      </c>
      <c r="G13" s="64">
        <f>SUM(F13*1)</f>
        <v>960</v>
      </c>
      <c r="H13" s="45">
        <v>1850</v>
      </c>
      <c r="I13" s="46">
        <f>SUM(H13*1)</f>
        <v>1850</v>
      </c>
      <c r="J13" s="31">
        <v>1560</v>
      </c>
      <c r="K13" s="64">
        <f>SUM(J13*1)</f>
        <v>1560</v>
      </c>
      <c r="L13" s="45">
        <v>900</v>
      </c>
      <c r="M13" s="46">
        <f>SUM(L13*1)</f>
        <v>900</v>
      </c>
      <c r="N13" s="31">
        <v>2800</v>
      </c>
      <c r="O13" s="6">
        <f>SUM(N13*1)</f>
        <v>2800</v>
      </c>
    </row>
    <row r="14" spans="1:15" ht="16.5" customHeight="1" x14ac:dyDescent="0.25">
      <c r="A14" s="3">
        <v>11</v>
      </c>
      <c r="B14" s="5" t="s">
        <v>10</v>
      </c>
      <c r="C14" s="25">
        <v>1</v>
      </c>
      <c r="D14" s="45">
        <v>600</v>
      </c>
      <c r="E14" s="46">
        <f t="shared" ref="E14:G16" si="4">SUM(D14*1)</f>
        <v>600</v>
      </c>
      <c r="F14" s="31">
        <v>1400</v>
      </c>
      <c r="G14" s="64">
        <f t="shared" si="4"/>
        <v>1400</v>
      </c>
      <c r="H14" s="45">
        <v>380</v>
      </c>
      <c r="I14" s="46">
        <f t="shared" ref="I14:I16" si="5">SUM(H14*1)</f>
        <v>380</v>
      </c>
      <c r="J14" s="31">
        <v>780</v>
      </c>
      <c r="K14" s="64">
        <f t="shared" ref="K14:M16" si="6">SUM(J14*1)</f>
        <v>780</v>
      </c>
      <c r="L14" s="45">
        <v>200</v>
      </c>
      <c r="M14" s="46">
        <f t="shared" si="6"/>
        <v>200</v>
      </c>
      <c r="N14" s="31">
        <v>115</v>
      </c>
      <c r="O14" s="6">
        <f t="shared" ref="O14:O16" si="7">SUM(N14*1)</f>
        <v>115</v>
      </c>
    </row>
    <row r="15" spans="1:15" ht="16.5" customHeight="1" x14ac:dyDescent="0.25">
      <c r="A15" s="3">
        <v>13</v>
      </c>
      <c r="B15" s="5" t="s">
        <v>11</v>
      </c>
      <c r="C15" s="25">
        <v>1</v>
      </c>
      <c r="D15" s="45">
        <v>780</v>
      </c>
      <c r="E15" s="46">
        <f t="shared" si="4"/>
        <v>780</v>
      </c>
      <c r="F15" s="31">
        <v>1150</v>
      </c>
      <c r="G15" s="64">
        <f t="shared" si="4"/>
        <v>1150</v>
      </c>
      <c r="H15" s="45">
        <v>1520</v>
      </c>
      <c r="I15" s="46">
        <f t="shared" si="5"/>
        <v>1520</v>
      </c>
      <c r="J15" s="31">
        <v>3750</v>
      </c>
      <c r="K15" s="64">
        <f t="shared" si="6"/>
        <v>3750</v>
      </c>
      <c r="L15" s="45">
        <v>600</v>
      </c>
      <c r="M15" s="46">
        <f t="shared" si="6"/>
        <v>600</v>
      </c>
      <c r="N15" s="31">
        <v>4100</v>
      </c>
      <c r="O15" s="6">
        <f t="shared" si="7"/>
        <v>4100</v>
      </c>
    </row>
    <row r="16" spans="1:15" ht="16.5" customHeight="1" x14ac:dyDescent="0.25">
      <c r="A16" s="3">
        <v>14</v>
      </c>
      <c r="B16" s="5" t="s">
        <v>12</v>
      </c>
      <c r="C16" s="25">
        <v>1</v>
      </c>
      <c r="D16" s="45">
        <v>1155</v>
      </c>
      <c r="E16" s="46">
        <f t="shared" si="4"/>
        <v>1155</v>
      </c>
      <c r="F16" s="31">
        <v>1150</v>
      </c>
      <c r="G16" s="64">
        <f t="shared" si="4"/>
        <v>1150</v>
      </c>
      <c r="H16" s="45">
        <v>1380</v>
      </c>
      <c r="I16" s="46">
        <f t="shared" si="5"/>
        <v>1380</v>
      </c>
      <c r="J16" s="31">
        <v>1100</v>
      </c>
      <c r="K16" s="64">
        <f t="shared" si="6"/>
        <v>1100</v>
      </c>
      <c r="L16" s="45">
        <v>400</v>
      </c>
      <c r="M16" s="46">
        <f t="shared" si="6"/>
        <v>400</v>
      </c>
      <c r="N16" s="31">
        <v>1800</v>
      </c>
      <c r="O16" s="6">
        <f t="shared" si="7"/>
        <v>1800</v>
      </c>
    </row>
    <row r="17" spans="1:15" ht="16.5" customHeight="1" x14ac:dyDescent="0.25">
      <c r="A17" s="20" t="s">
        <v>16</v>
      </c>
      <c r="B17" s="20"/>
      <c r="C17" s="24" t="s">
        <v>18</v>
      </c>
      <c r="D17" s="43" t="s">
        <v>19</v>
      </c>
      <c r="E17" s="44" t="s">
        <v>20</v>
      </c>
      <c r="F17" s="30" t="s">
        <v>19</v>
      </c>
      <c r="G17" s="24" t="s">
        <v>20</v>
      </c>
      <c r="H17" s="43" t="s">
        <v>19</v>
      </c>
      <c r="I17" s="44" t="s">
        <v>20</v>
      </c>
      <c r="J17" s="30" t="s">
        <v>19</v>
      </c>
      <c r="K17" s="24" t="s">
        <v>20</v>
      </c>
      <c r="L17" s="43" t="s">
        <v>19</v>
      </c>
      <c r="M17" s="44" t="s">
        <v>20</v>
      </c>
      <c r="N17" s="30" t="s">
        <v>19</v>
      </c>
      <c r="O17" s="8" t="s">
        <v>20</v>
      </c>
    </row>
    <row r="18" spans="1:15" ht="16.5" customHeight="1" x14ac:dyDescent="0.25">
      <c r="A18" s="3">
        <v>15</v>
      </c>
      <c r="B18" s="5" t="s">
        <v>13</v>
      </c>
      <c r="C18" s="25">
        <v>26</v>
      </c>
      <c r="D18" s="45">
        <v>32</v>
      </c>
      <c r="E18" s="46">
        <f t="shared" ref="E18:G19" si="8">SUM(D18*26)</f>
        <v>832</v>
      </c>
      <c r="F18" s="31">
        <v>38</v>
      </c>
      <c r="G18" s="64">
        <f t="shared" si="8"/>
        <v>988</v>
      </c>
      <c r="H18" s="45">
        <v>110</v>
      </c>
      <c r="I18" s="46">
        <f t="shared" ref="I18:I19" si="9">SUM(H18*26)</f>
        <v>2860</v>
      </c>
      <c r="J18" s="31">
        <v>125</v>
      </c>
      <c r="K18" s="64">
        <f t="shared" ref="K18:M19" si="10">SUM(J18*26)</f>
        <v>3250</v>
      </c>
      <c r="L18" s="45">
        <v>35</v>
      </c>
      <c r="M18" s="46">
        <f t="shared" si="10"/>
        <v>910</v>
      </c>
      <c r="N18" s="31">
        <v>70</v>
      </c>
      <c r="O18" s="6">
        <f t="shared" ref="O18:O19" si="11">SUM(N18*26)</f>
        <v>1820</v>
      </c>
    </row>
    <row r="19" spans="1:15" ht="16.5" customHeight="1" x14ac:dyDescent="0.25">
      <c r="A19" s="3">
        <v>16</v>
      </c>
      <c r="B19" s="5" t="s">
        <v>14</v>
      </c>
      <c r="C19" s="25">
        <v>26</v>
      </c>
      <c r="D19" s="45">
        <v>10</v>
      </c>
      <c r="E19" s="46">
        <f t="shared" si="8"/>
        <v>260</v>
      </c>
      <c r="F19" s="31">
        <v>28</v>
      </c>
      <c r="G19" s="64">
        <f t="shared" si="8"/>
        <v>728</v>
      </c>
      <c r="H19" s="45">
        <v>110</v>
      </c>
      <c r="I19" s="46">
        <f t="shared" si="9"/>
        <v>2860</v>
      </c>
      <c r="J19" s="31">
        <v>0</v>
      </c>
      <c r="K19" s="64">
        <f t="shared" si="10"/>
        <v>0</v>
      </c>
      <c r="L19" s="45">
        <v>10</v>
      </c>
      <c r="M19" s="46">
        <f t="shared" si="10"/>
        <v>260</v>
      </c>
      <c r="N19" s="31">
        <v>65</v>
      </c>
      <c r="O19" s="6">
        <f t="shared" si="11"/>
        <v>1690</v>
      </c>
    </row>
    <row r="20" spans="1:15" ht="16.5" customHeight="1" x14ac:dyDescent="0.25">
      <c r="A20" s="3">
        <v>17</v>
      </c>
      <c r="B20" s="5" t="s">
        <v>9</v>
      </c>
      <c r="C20" s="25">
        <v>1</v>
      </c>
      <c r="D20" s="45">
        <v>60</v>
      </c>
      <c r="E20" s="46">
        <f t="shared" ref="E20:G20" si="12">SUM(D20*1)</f>
        <v>60</v>
      </c>
      <c r="F20" s="31">
        <v>145</v>
      </c>
      <c r="G20" s="64">
        <f t="shared" si="12"/>
        <v>145</v>
      </c>
      <c r="H20" s="45">
        <v>285</v>
      </c>
      <c r="I20" s="46">
        <f t="shared" ref="I20" si="13">SUM(H20*1)</f>
        <v>285</v>
      </c>
      <c r="J20" s="31">
        <v>100</v>
      </c>
      <c r="K20" s="64">
        <f t="shared" ref="K20:M20" si="14">SUM(J20*1)</f>
        <v>100</v>
      </c>
      <c r="L20" s="45">
        <v>200</v>
      </c>
      <c r="M20" s="46">
        <f t="shared" si="14"/>
        <v>200</v>
      </c>
      <c r="N20" s="31">
        <v>375</v>
      </c>
      <c r="O20" s="6">
        <f t="shared" ref="O20" si="15">SUM(N20*1)</f>
        <v>375</v>
      </c>
    </row>
    <row r="21" spans="1:15" ht="16.5" customHeight="1" x14ac:dyDescent="0.25">
      <c r="A21" s="20" t="s">
        <v>17</v>
      </c>
      <c r="B21" s="20"/>
      <c r="C21" s="24" t="s">
        <v>18</v>
      </c>
      <c r="D21" s="43" t="s">
        <v>19</v>
      </c>
      <c r="E21" s="44" t="s">
        <v>20</v>
      </c>
      <c r="F21" s="30" t="s">
        <v>19</v>
      </c>
      <c r="G21" s="24" t="s">
        <v>20</v>
      </c>
      <c r="H21" s="43" t="s">
        <v>19</v>
      </c>
      <c r="I21" s="44" t="s">
        <v>20</v>
      </c>
      <c r="J21" s="30" t="s">
        <v>19</v>
      </c>
      <c r="K21" s="24" t="s">
        <v>20</v>
      </c>
      <c r="L21" s="43" t="s">
        <v>19</v>
      </c>
      <c r="M21" s="44" t="s">
        <v>20</v>
      </c>
      <c r="N21" s="30" t="s">
        <v>19</v>
      </c>
      <c r="O21" s="8" t="s">
        <v>20</v>
      </c>
    </row>
    <row r="22" spans="1:15" ht="16.5" customHeight="1" x14ac:dyDescent="0.25">
      <c r="A22" s="3">
        <v>18</v>
      </c>
      <c r="B22" s="5" t="s">
        <v>13</v>
      </c>
      <c r="C22" s="25">
        <v>26</v>
      </c>
      <c r="D22" s="45">
        <v>32</v>
      </c>
      <c r="E22" s="46">
        <f t="shared" ref="E22:G23" si="16">SUM(D22*26)</f>
        <v>832</v>
      </c>
      <c r="F22" s="31">
        <v>38</v>
      </c>
      <c r="G22" s="64">
        <f t="shared" si="16"/>
        <v>988</v>
      </c>
      <c r="H22" s="45">
        <v>125</v>
      </c>
      <c r="I22" s="46">
        <f t="shared" ref="I22:I23" si="17">SUM(H22*26)</f>
        <v>3250</v>
      </c>
      <c r="J22" s="31">
        <v>100</v>
      </c>
      <c r="K22" s="64">
        <f t="shared" ref="K22:M23" si="18">SUM(J22*26)</f>
        <v>2600</v>
      </c>
      <c r="L22" s="45">
        <v>30</v>
      </c>
      <c r="M22" s="46">
        <f t="shared" si="18"/>
        <v>780</v>
      </c>
      <c r="N22" s="31">
        <v>70</v>
      </c>
      <c r="O22" s="6">
        <f t="shared" ref="O22:O23" si="19">SUM(N22*26)</f>
        <v>1820</v>
      </c>
    </row>
    <row r="23" spans="1:15" ht="16.5" customHeight="1" x14ac:dyDescent="0.25">
      <c r="A23" s="3">
        <v>19</v>
      </c>
      <c r="B23" s="5" t="s">
        <v>14</v>
      </c>
      <c r="C23" s="25">
        <v>26</v>
      </c>
      <c r="D23" s="45">
        <v>10</v>
      </c>
      <c r="E23" s="46">
        <f t="shared" si="16"/>
        <v>260</v>
      </c>
      <c r="F23" s="31">
        <v>28</v>
      </c>
      <c r="G23" s="64">
        <f t="shared" si="16"/>
        <v>728</v>
      </c>
      <c r="H23" s="45">
        <v>125</v>
      </c>
      <c r="I23" s="46">
        <f t="shared" si="17"/>
        <v>3250</v>
      </c>
      <c r="J23" s="31">
        <v>0</v>
      </c>
      <c r="K23" s="64">
        <f t="shared" si="18"/>
        <v>0</v>
      </c>
      <c r="L23" s="45">
        <v>10</v>
      </c>
      <c r="M23" s="46">
        <f t="shared" si="18"/>
        <v>260</v>
      </c>
      <c r="N23" s="31">
        <v>65</v>
      </c>
      <c r="O23" s="6">
        <f t="shared" si="19"/>
        <v>1690</v>
      </c>
    </row>
    <row r="24" spans="1:15" ht="16.5" customHeight="1" x14ac:dyDescent="0.25">
      <c r="A24" s="3">
        <v>20</v>
      </c>
      <c r="B24" s="5" t="s">
        <v>9</v>
      </c>
      <c r="C24" s="25">
        <v>1</v>
      </c>
      <c r="D24" s="45">
        <v>75</v>
      </c>
      <c r="E24" s="46">
        <f t="shared" ref="E24:G24" si="20">SUM(D24*1)</f>
        <v>75</v>
      </c>
      <c r="F24" s="31">
        <v>145</v>
      </c>
      <c r="G24" s="64">
        <f t="shared" si="20"/>
        <v>145</v>
      </c>
      <c r="H24" s="45">
        <v>285</v>
      </c>
      <c r="I24" s="46">
        <f t="shared" ref="I24" si="21">SUM(H24*1)</f>
        <v>285</v>
      </c>
      <c r="J24" s="31">
        <v>100</v>
      </c>
      <c r="K24" s="64">
        <f t="shared" ref="K24:M24" si="22">SUM(J24*1)</f>
        <v>100</v>
      </c>
      <c r="L24" s="45">
        <v>200</v>
      </c>
      <c r="M24" s="46">
        <f t="shared" si="22"/>
        <v>200</v>
      </c>
      <c r="N24" s="31">
        <v>375</v>
      </c>
      <c r="O24" s="6">
        <f t="shared" ref="O24" si="23">SUM(N24*1)</f>
        <v>375</v>
      </c>
    </row>
    <row r="25" spans="1:15" x14ac:dyDescent="0.25">
      <c r="A25" s="18" t="s">
        <v>21</v>
      </c>
      <c r="B25" s="19"/>
      <c r="C25" s="19"/>
      <c r="D25" s="47">
        <f>SUM(E4:E16,E18:E20,E22:E24)</f>
        <v>30025</v>
      </c>
      <c r="E25" s="48"/>
      <c r="F25" s="32">
        <f>SUM(G4:G16,G18:G20,G22:G24)</f>
        <v>32250</v>
      </c>
      <c r="G25" s="65"/>
      <c r="H25" s="47">
        <f>SUM(I4:I16,I18:I20,I22:I24)</f>
        <v>69010</v>
      </c>
      <c r="I25" s="48"/>
      <c r="J25" s="32">
        <f>SUM(K4:K16,K18:K20,K22:K24)</f>
        <v>31139.96</v>
      </c>
      <c r="K25" s="65"/>
      <c r="L25" s="47">
        <f>SUM(M4:M16,M18:M20,M22:M24)</f>
        <v>37210</v>
      </c>
      <c r="M25" s="48"/>
      <c r="N25" s="32">
        <f>SUM(O4:O16,O18:O20,O22:O24)</f>
        <v>83925</v>
      </c>
      <c r="O25" s="17"/>
    </row>
    <row r="26" spans="1:15" x14ac:dyDescent="0.25">
      <c r="A26" s="16" t="s">
        <v>22</v>
      </c>
      <c r="B26" s="16"/>
      <c r="C26" s="26"/>
      <c r="D26" s="49">
        <v>0.03</v>
      </c>
      <c r="E26" s="50">
        <f>SUM(D25*D26+D25)</f>
        <v>30925.75</v>
      </c>
      <c r="F26" s="33">
        <v>1.4999999999999999E-2</v>
      </c>
      <c r="G26" s="66">
        <f>SUM(F25*F26+F25)</f>
        <v>32733.75</v>
      </c>
      <c r="H26" s="49">
        <v>0.03</v>
      </c>
      <c r="I26" s="50">
        <f>SUM(H25*H26+H25)</f>
        <v>71080.3</v>
      </c>
      <c r="J26" s="33">
        <v>0</v>
      </c>
      <c r="K26" s="66">
        <f>SUM(J25*J26+J25)</f>
        <v>31139.96</v>
      </c>
      <c r="L26" s="49">
        <v>0.03</v>
      </c>
      <c r="M26" s="50">
        <f>SUM(L25*L26+L25)</f>
        <v>38326.300000000003</v>
      </c>
      <c r="N26" s="33">
        <v>0</v>
      </c>
      <c r="O26" s="7">
        <f>SUM(N25*N26+N25)</f>
        <v>83925</v>
      </c>
    </row>
    <row r="27" spans="1:15" x14ac:dyDescent="0.25">
      <c r="A27" s="16" t="s">
        <v>23</v>
      </c>
      <c r="B27" s="16"/>
      <c r="C27" s="26"/>
      <c r="D27" s="49">
        <v>0.03</v>
      </c>
      <c r="E27" s="50">
        <f>SUM(E26*D27+E26)</f>
        <v>31853.522499999999</v>
      </c>
      <c r="F27" s="33">
        <v>0.03</v>
      </c>
      <c r="G27" s="66">
        <f>SUM(G26*F27+G26)</f>
        <v>33715.762499999997</v>
      </c>
      <c r="H27" s="49">
        <v>0.03</v>
      </c>
      <c r="I27" s="50">
        <f>SUM(I26*H27+I26)</f>
        <v>73212.709000000003</v>
      </c>
      <c r="J27" s="33">
        <v>0.02</v>
      </c>
      <c r="K27" s="66">
        <f>SUM(K26*J27+K26)</f>
        <v>31762.7592</v>
      </c>
      <c r="L27" s="49">
        <v>0.03</v>
      </c>
      <c r="M27" s="50">
        <f>SUM(M26*L27+M26)</f>
        <v>39476.089</v>
      </c>
      <c r="N27" s="33">
        <v>0.03</v>
      </c>
      <c r="O27" s="7">
        <f>SUM(O26*N27+O26)</f>
        <v>86442.75</v>
      </c>
    </row>
    <row r="28" spans="1:15" x14ac:dyDescent="0.25">
      <c r="A28" s="16" t="s">
        <v>24</v>
      </c>
      <c r="B28" s="16"/>
      <c r="C28" s="26"/>
      <c r="D28" s="49">
        <v>0.03</v>
      </c>
      <c r="E28" s="50">
        <f>SUM(E27*D28+E27)</f>
        <v>32809.128174999998</v>
      </c>
      <c r="F28" s="33">
        <v>0.03</v>
      </c>
      <c r="G28" s="66">
        <f>SUM(G27*F28+G27)</f>
        <v>34727.235374999997</v>
      </c>
      <c r="H28" s="49">
        <v>0.03</v>
      </c>
      <c r="I28" s="50">
        <f>SUM(I27*H28+I27)</f>
        <v>75409.090270000001</v>
      </c>
      <c r="J28" s="33">
        <v>0.03</v>
      </c>
      <c r="K28" s="66">
        <f>SUM(K27*J28+K27)</f>
        <v>32715.641975999999</v>
      </c>
      <c r="L28" s="49">
        <v>0.03</v>
      </c>
      <c r="M28" s="50">
        <f>SUM(M27*L28+M27)</f>
        <v>40660.37167</v>
      </c>
      <c r="N28" s="33">
        <v>0</v>
      </c>
      <c r="O28" s="7">
        <f>SUM(O27*N28+O27)</f>
        <v>86442.75</v>
      </c>
    </row>
    <row r="29" spans="1:15" x14ac:dyDescent="0.25">
      <c r="A29" s="16" t="s">
        <v>25</v>
      </c>
      <c r="B29" s="16"/>
      <c r="C29" s="26"/>
      <c r="D29" s="49">
        <v>0.03</v>
      </c>
      <c r="E29" s="50">
        <f>SUM(E28*D29+E28)</f>
        <v>33793.402020249996</v>
      </c>
      <c r="F29" s="33">
        <v>0.03</v>
      </c>
      <c r="G29" s="66">
        <f>SUM(G28*F29+G28)</f>
        <v>35769.05243625</v>
      </c>
      <c r="H29" s="49">
        <v>0.03</v>
      </c>
      <c r="I29" s="50">
        <f>SUM(I28*H29+I28)</f>
        <v>77671.362978100005</v>
      </c>
      <c r="J29" s="33">
        <v>0.03</v>
      </c>
      <c r="K29" s="66">
        <f>SUM(K28*J29+K28)</f>
        <v>33697.111235279997</v>
      </c>
      <c r="L29" s="49">
        <v>0.03</v>
      </c>
      <c r="M29" s="50">
        <f>SUM(M28*L29+M28)</f>
        <v>41880.182820100003</v>
      </c>
      <c r="N29" s="33">
        <v>0.03</v>
      </c>
      <c r="O29" s="7">
        <f>SUM(O28*N29+O28)</f>
        <v>89036.032500000001</v>
      </c>
    </row>
    <row r="30" spans="1:15" x14ac:dyDescent="0.25">
      <c r="A30" s="18" t="s">
        <v>44</v>
      </c>
      <c r="B30" s="19"/>
      <c r="C30" s="19"/>
      <c r="D30" s="47">
        <f>SUM(E26:E29)</f>
        <v>129381.80269524999</v>
      </c>
      <c r="E30" s="48"/>
      <c r="F30" s="32">
        <f t="shared" ref="F30" si="24">SUM(G26:G29)</f>
        <v>136945.80031125</v>
      </c>
      <c r="G30" s="65"/>
      <c r="H30" s="47">
        <f t="shared" ref="H30" si="25">SUM(I26:I29)</f>
        <v>297373.46224810003</v>
      </c>
      <c r="I30" s="48"/>
      <c r="J30" s="32">
        <f t="shared" ref="J30" si="26">SUM(K26:K29)</f>
        <v>129315.47241128</v>
      </c>
      <c r="K30" s="65"/>
      <c r="L30" s="47">
        <f t="shared" ref="L30" si="27">SUM(M26:M29)</f>
        <v>160342.94349009998</v>
      </c>
      <c r="M30" s="48"/>
      <c r="N30" s="32">
        <f t="shared" ref="N30" si="28">SUM(O26:O29)</f>
        <v>345846.53249999997</v>
      </c>
      <c r="O30" s="17"/>
    </row>
    <row r="31" spans="1:15" x14ac:dyDescent="0.25">
      <c r="D31" s="51"/>
      <c r="E31" s="52"/>
      <c r="H31" s="71"/>
      <c r="I31" s="72"/>
      <c r="L31" s="71"/>
      <c r="M31" s="72"/>
    </row>
    <row r="32" spans="1:15" x14ac:dyDescent="0.25">
      <c r="A32" s="11" t="s">
        <v>42</v>
      </c>
      <c r="B32" s="11"/>
      <c r="C32" s="27"/>
      <c r="D32" s="53" t="s">
        <v>27</v>
      </c>
      <c r="E32" s="54"/>
      <c r="F32" s="34" t="s">
        <v>29</v>
      </c>
      <c r="G32" s="67"/>
      <c r="H32" s="53" t="s">
        <v>31</v>
      </c>
      <c r="I32" s="54"/>
      <c r="J32" s="34" t="s">
        <v>33</v>
      </c>
      <c r="K32" s="67"/>
      <c r="L32" s="53" t="s">
        <v>34</v>
      </c>
      <c r="M32" s="54"/>
      <c r="N32" s="34" t="s">
        <v>35</v>
      </c>
      <c r="O32" s="14"/>
    </row>
    <row r="33" spans="1:15" ht="16.5" customHeight="1" x14ac:dyDescent="0.25">
      <c r="A33" s="3">
        <v>12</v>
      </c>
      <c r="B33" s="5" t="s">
        <v>36</v>
      </c>
      <c r="C33" s="25">
        <v>0</v>
      </c>
      <c r="D33" s="45">
        <v>9900</v>
      </c>
      <c r="E33" s="46">
        <f>SUM(D33*0)</f>
        <v>0</v>
      </c>
      <c r="F33" s="31">
        <v>13000</v>
      </c>
      <c r="G33" s="64">
        <f>SUM(F33*0)</f>
        <v>0</v>
      </c>
      <c r="H33" s="45">
        <v>13920</v>
      </c>
      <c r="I33" s="46">
        <f>SUM(H33*0)</f>
        <v>0</v>
      </c>
      <c r="J33" s="31">
        <v>17000</v>
      </c>
      <c r="K33" s="64">
        <f>SUM(J33*0)</f>
        <v>0</v>
      </c>
      <c r="L33" s="45">
        <v>16000</v>
      </c>
      <c r="M33" s="46">
        <f>SUM(L33*0)</f>
        <v>0</v>
      </c>
      <c r="N33" s="31">
        <v>19000</v>
      </c>
      <c r="O33" s="6">
        <f>SUM(N33*0)</f>
        <v>0</v>
      </c>
    </row>
    <row r="34" spans="1:15" ht="16.5" customHeight="1" x14ac:dyDescent="0.25">
      <c r="A34" s="3">
        <v>12</v>
      </c>
      <c r="B34" s="5" t="s">
        <v>37</v>
      </c>
      <c r="C34" s="25">
        <v>1</v>
      </c>
      <c r="D34" s="45">
        <f>SUM(D33*D40+D33)</f>
        <v>10197</v>
      </c>
      <c r="E34" s="50">
        <f>SUM(D34)</f>
        <v>10197</v>
      </c>
      <c r="F34" s="31">
        <f>SUM(F33*F40+F33)</f>
        <v>13195</v>
      </c>
      <c r="G34" s="66">
        <f>SUM(F34)</f>
        <v>13195</v>
      </c>
      <c r="H34" s="45">
        <f>SUM(H33*H40+H33)</f>
        <v>14337.6</v>
      </c>
      <c r="I34" s="50">
        <f>SUM(H34)</f>
        <v>14337.6</v>
      </c>
      <c r="J34" s="31">
        <f>SUM(J33*J40+J33)</f>
        <v>17000</v>
      </c>
      <c r="K34" s="66">
        <f>SUM(J34)</f>
        <v>17000</v>
      </c>
      <c r="L34" s="45">
        <f>SUM(L33*L40+L33)</f>
        <v>16480</v>
      </c>
      <c r="M34" s="50">
        <f>SUM(L34)</f>
        <v>16480</v>
      </c>
      <c r="N34" s="31">
        <f>SUM(N33*N40+N33)</f>
        <v>19000</v>
      </c>
      <c r="O34" s="7">
        <f>SUM(N34)</f>
        <v>19000</v>
      </c>
    </row>
    <row r="35" spans="1:15" ht="16.5" customHeight="1" x14ac:dyDescent="0.25">
      <c r="A35" s="3">
        <v>12</v>
      </c>
      <c r="B35" s="5" t="s">
        <v>38</v>
      </c>
      <c r="C35" s="25">
        <v>0</v>
      </c>
      <c r="D35" s="45">
        <f>SUM(D34*D41+D34)</f>
        <v>10502.91</v>
      </c>
      <c r="E35" s="46">
        <v>0</v>
      </c>
      <c r="F35" s="31">
        <f>SUM(F34*F41+F34)</f>
        <v>13590.85</v>
      </c>
      <c r="G35" s="64">
        <v>0</v>
      </c>
      <c r="H35" s="45">
        <f>SUM(H34*H41+H34)</f>
        <v>14767.728000000001</v>
      </c>
      <c r="I35" s="46">
        <v>0</v>
      </c>
      <c r="J35" s="31">
        <f>SUM(J34*J41+J34)</f>
        <v>17340</v>
      </c>
      <c r="K35" s="64">
        <v>0</v>
      </c>
      <c r="L35" s="45">
        <f>SUM(L34*L41+L34)</f>
        <v>16974.400000000001</v>
      </c>
      <c r="M35" s="46">
        <v>0</v>
      </c>
      <c r="N35" s="31">
        <f>SUM(N34*N41+N34)</f>
        <v>19570</v>
      </c>
      <c r="O35" s="6">
        <v>0</v>
      </c>
    </row>
    <row r="36" spans="1:15" x14ac:dyDescent="0.25">
      <c r="A36" s="3">
        <v>12</v>
      </c>
      <c r="B36" s="5" t="s">
        <v>39</v>
      </c>
      <c r="C36" s="25">
        <v>1</v>
      </c>
      <c r="D36" s="45">
        <f>SUM(D35*D42+D35)</f>
        <v>10817.997299999999</v>
      </c>
      <c r="E36" s="50">
        <f>SUM(D36)</f>
        <v>10817.997299999999</v>
      </c>
      <c r="F36" s="31">
        <f>SUM(F35*F42+F35)</f>
        <v>13998.575500000001</v>
      </c>
      <c r="G36" s="66">
        <f>SUM(F36)</f>
        <v>13998.575500000001</v>
      </c>
      <c r="H36" s="45">
        <f>SUM(H35*H42+H35)</f>
        <v>15210.759840000001</v>
      </c>
      <c r="I36" s="50">
        <f>SUM(H36)</f>
        <v>15210.759840000001</v>
      </c>
      <c r="J36" s="31">
        <f>SUM(J35*J42+J35)</f>
        <v>17860.2</v>
      </c>
      <c r="K36" s="66">
        <f>SUM(J36)</f>
        <v>17860.2</v>
      </c>
      <c r="L36" s="45">
        <f>SUM(L35*L42+L35)</f>
        <v>17483.632000000001</v>
      </c>
      <c r="M36" s="50">
        <f>SUM(L36)</f>
        <v>17483.632000000001</v>
      </c>
      <c r="N36" s="31">
        <f>SUM(N35*N42+N35)</f>
        <v>19570</v>
      </c>
      <c r="O36" s="7">
        <f>SUM(N36)</f>
        <v>19570</v>
      </c>
    </row>
    <row r="37" spans="1:15" x14ac:dyDescent="0.25">
      <c r="A37" s="3">
        <v>12</v>
      </c>
      <c r="B37" s="5" t="s">
        <v>40</v>
      </c>
      <c r="C37" s="25">
        <v>0</v>
      </c>
      <c r="D37" s="45">
        <f>SUM(D36*D43+D36)</f>
        <v>11142.537219</v>
      </c>
      <c r="E37" s="46">
        <v>0</v>
      </c>
      <c r="F37" s="31">
        <f>SUM(F36*F43+F36)</f>
        <v>14418.532765</v>
      </c>
      <c r="G37" s="64">
        <v>0</v>
      </c>
      <c r="H37" s="45">
        <f>SUM(H36*H43+H36)</f>
        <v>15667.0826352</v>
      </c>
      <c r="I37" s="46">
        <v>0</v>
      </c>
      <c r="J37" s="31">
        <f>SUM(J36*J43+J36)</f>
        <v>18396.006000000001</v>
      </c>
      <c r="K37" s="64">
        <v>0</v>
      </c>
      <c r="L37" s="45">
        <f>SUM(L36*L43+L36)</f>
        <v>18008.140960000001</v>
      </c>
      <c r="M37" s="46">
        <v>0</v>
      </c>
      <c r="N37" s="31">
        <f>SUM(N36*N43+N36)</f>
        <v>20157.099999999999</v>
      </c>
      <c r="O37" s="6">
        <v>0</v>
      </c>
    </row>
    <row r="38" spans="1:15" ht="14.25" customHeight="1" x14ac:dyDescent="0.25">
      <c r="A38" s="12" t="s">
        <v>41</v>
      </c>
      <c r="B38" s="12"/>
      <c r="C38" s="18"/>
      <c r="D38" s="55">
        <f>SUM(E33:E37)</f>
        <v>21014.997299999999</v>
      </c>
      <c r="E38" s="42"/>
      <c r="F38" s="35">
        <f t="shared" ref="F38" si="29">SUM(G33:G37)</f>
        <v>27193.575499999999</v>
      </c>
      <c r="G38" s="63"/>
      <c r="H38" s="55">
        <f t="shared" ref="H38" si="30">SUM(I33:I37)</f>
        <v>29548.359840000001</v>
      </c>
      <c r="I38" s="42"/>
      <c r="J38" s="35">
        <f t="shared" ref="J38" si="31">SUM(K33:K37)</f>
        <v>34860.199999999997</v>
      </c>
      <c r="K38" s="63"/>
      <c r="L38" s="55">
        <f t="shared" ref="L38" si="32">SUM(M33:M37)</f>
        <v>33963.631999999998</v>
      </c>
      <c r="M38" s="42"/>
      <c r="N38" s="35">
        <f t="shared" ref="N38" si="33">SUM(O33:O37)</f>
        <v>38570</v>
      </c>
      <c r="O38" s="10"/>
    </row>
    <row r="39" spans="1:15" ht="15" hidden="1" customHeight="1" x14ac:dyDescent="0.25">
      <c r="A39" s="12" t="s">
        <v>21</v>
      </c>
      <c r="B39" s="12"/>
      <c r="C39" s="18"/>
      <c r="D39" s="56">
        <f>SUM(E22:E24,E18:E20,E15:E16,E8:E14,E4:E7)</f>
        <v>30025</v>
      </c>
      <c r="E39" s="57"/>
      <c r="F39" s="36">
        <f>SUM(G22:G24,G18:G20,G15:G16,G8:G14,G4:G7)</f>
        <v>32250</v>
      </c>
      <c r="G39" s="68"/>
      <c r="H39" s="56">
        <f>SUM(I22:I24,I18:I20,I15:I16,I8:I14,I4:I7)</f>
        <v>69010</v>
      </c>
      <c r="I39" s="57"/>
      <c r="J39" s="36">
        <f>SUM(K22:K24,K18:K20,K15:K16,K8:K14,K4:K7)</f>
        <v>31139.96</v>
      </c>
      <c r="K39" s="68"/>
      <c r="L39" s="56">
        <f>SUM(M22:M24,M18:M20,M15:M16,M8:M14,M4:M7)</f>
        <v>37210</v>
      </c>
      <c r="M39" s="57"/>
      <c r="N39" s="36">
        <f>SUM(O22:O24,O18:O20,O15:O16,O8:O14,O4:O7)</f>
        <v>83925</v>
      </c>
      <c r="O39" s="15"/>
    </row>
    <row r="40" spans="1:15" ht="2.25" hidden="1" customHeight="1" x14ac:dyDescent="0.25">
      <c r="A40" s="16" t="s">
        <v>22</v>
      </c>
      <c r="B40" s="16"/>
      <c r="C40" s="26"/>
      <c r="D40" s="49">
        <v>0.03</v>
      </c>
      <c r="E40" s="50">
        <f>SUM(D39*D40+D39)</f>
        <v>30925.75</v>
      </c>
      <c r="F40" s="33">
        <v>1.4999999999999999E-2</v>
      </c>
      <c r="G40" s="66">
        <f>SUM(F39*F40+F39)</f>
        <v>32733.75</v>
      </c>
      <c r="H40" s="49">
        <v>0.03</v>
      </c>
      <c r="I40" s="50">
        <f>SUM(H39*H40+H39)</f>
        <v>71080.3</v>
      </c>
      <c r="J40" s="33">
        <v>0</v>
      </c>
      <c r="K40" s="66">
        <f>SUM(J39*J40+J39)</f>
        <v>31139.96</v>
      </c>
      <c r="L40" s="49">
        <v>0.03</v>
      </c>
      <c r="M40" s="50">
        <f>SUM(L39*L40+L39)</f>
        <v>38326.300000000003</v>
      </c>
      <c r="N40" s="33">
        <v>0</v>
      </c>
      <c r="O40" s="7">
        <f>SUM(N39*N40+N39)</f>
        <v>83925</v>
      </c>
    </row>
    <row r="41" spans="1:15" hidden="1" x14ac:dyDescent="0.25">
      <c r="A41" s="16" t="s">
        <v>23</v>
      </c>
      <c r="B41" s="16"/>
      <c r="C41" s="26"/>
      <c r="D41" s="49">
        <v>0.03</v>
      </c>
      <c r="E41" s="50">
        <f>SUM(E40*D41+E40)</f>
        <v>31853.522499999999</v>
      </c>
      <c r="F41" s="33">
        <v>0.03</v>
      </c>
      <c r="G41" s="66">
        <f>SUM(G40*F41+G40)</f>
        <v>33715.762499999997</v>
      </c>
      <c r="H41" s="49">
        <v>0.03</v>
      </c>
      <c r="I41" s="50">
        <f>SUM(I40*H41+I40)</f>
        <v>73212.709000000003</v>
      </c>
      <c r="J41" s="33">
        <v>0.02</v>
      </c>
      <c r="K41" s="66">
        <f>SUM(K40*J41+K40)</f>
        <v>31762.7592</v>
      </c>
      <c r="L41" s="49">
        <v>0.03</v>
      </c>
      <c r="M41" s="50">
        <f>SUM(M40*L41+M40)</f>
        <v>39476.089</v>
      </c>
      <c r="N41" s="33">
        <v>0.03</v>
      </c>
      <c r="O41" s="7">
        <f>SUM(O40*N41+O40)</f>
        <v>86442.75</v>
      </c>
    </row>
    <row r="42" spans="1:15" hidden="1" x14ac:dyDescent="0.25">
      <c r="A42" s="16" t="s">
        <v>24</v>
      </c>
      <c r="B42" s="16"/>
      <c r="C42" s="26"/>
      <c r="D42" s="49">
        <v>0.03</v>
      </c>
      <c r="E42" s="50">
        <f>SUM(E41*D42+E41)</f>
        <v>32809.128174999998</v>
      </c>
      <c r="F42" s="33">
        <v>0.03</v>
      </c>
      <c r="G42" s="66">
        <f>SUM(G41*F42+G41)</f>
        <v>34727.235374999997</v>
      </c>
      <c r="H42" s="49">
        <v>0.03</v>
      </c>
      <c r="I42" s="50">
        <f>SUM(I41*H42+I41)</f>
        <v>75409.090270000001</v>
      </c>
      <c r="J42" s="33">
        <v>0.03</v>
      </c>
      <c r="K42" s="66">
        <f>SUM(K41*J42+K41)</f>
        <v>32715.641975999999</v>
      </c>
      <c r="L42" s="49">
        <v>0.03</v>
      </c>
      <c r="M42" s="50">
        <f>SUM(M41*L42+M41)</f>
        <v>40660.37167</v>
      </c>
      <c r="N42" s="33">
        <v>0</v>
      </c>
      <c r="O42" s="7">
        <f>SUM(O41*N42+O41)</f>
        <v>86442.75</v>
      </c>
    </row>
    <row r="43" spans="1:15" hidden="1" x14ac:dyDescent="0.25">
      <c r="A43" s="16" t="s">
        <v>25</v>
      </c>
      <c r="B43" s="16"/>
      <c r="C43" s="26"/>
      <c r="D43" s="49">
        <v>0.03</v>
      </c>
      <c r="E43" s="50">
        <f>SUM(E42*D43+E42)</f>
        <v>33793.402020249996</v>
      </c>
      <c r="F43" s="33">
        <v>0.03</v>
      </c>
      <c r="G43" s="66">
        <f>SUM(G42*F43+G42)</f>
        <v>35769.05243625</v>
      </c>
      <c r="H43" s="49">
        <v>0.03</v>
      </c>
      <c r="I43" s="50">
        <f>SUM(I42*H43+I42)</f>
        <v>77671.362978100005</v>
      </c>
      <c r="J43" s="33">
        <v>0.03</v>
      </c>
      <c r="K43" s="66">
        <f>SUM(K42*J43+K42)</f>
        <v>33697.111235279997</v>
      </c>
      <c r="L43" s="49">
        <v>0.03</v>
      </c>
      <c r="M43" s="50">
        <f>SUM(M42*L43+M42)</f>
        <v>41880.182820100003</v>
      </c>
      <c r="N43" s="33">
        <v>0.03</v>
      </c>
      <c r="O43" s="7">
        <f>SUM(O42*N43+O42)</f>
        <v>89036.032500000001</v>
      </c>
    </row>
    <row r="44" spans="1:15" x14ac:dyDescent="0.25">
      <c r="A44" s="12" t="s">
        <v>26</v>
      </c>
      <c r="B44" s="12"/>
      <c r="C44" s="18"/>
      <c r="D44" s="58">
        <f>SUM(E40:E43)</f>
        <v>129381.80269524999</v>
      </c>
      <c r="E44" s="59"/>
      <c r="F44" s="37">
        <f t="shared" ref="F44" si="34">SUM(G40:G43)</f>
        <v>136945.80031125</v>
      </c>
      <c r="G44" s="69"/>
      <c r="H44" s="58">
        <f t="shared" ref="H44" si="35">SUM(I40:I43)</f>
        <v>297373.46224810003</v>
      </c>
      <c r="I44" s="59"/>
      <c r="J44" s="37">
        <f t="shared" ref="J44" si="36">SUM(K40:K43)</f>
        <v>129315.47241128</v>
      </c>
      <c r="K44" s="69"/>
      <c r="L44" s="58">
        <f t="shared" ref="L44" si="37">SUM(M40:M43)</f>
        <v>160342.94349009998</v>
      </c>
      <c r="M44" s="59"/>
      <c r="N44" s="37">
        <f t="shared" ref="N44" si="38">SUM(O40:O43)</f>
        <v>345846.53249999997</v>
      </c>
      <c r="O44" s="13"/>
    </row>
    <row r="45" spans="1:15" ht="15.75" thickBot="1" x14ac:dyDescent="0.3">
      <c r="A45" s="12" t="s">
        <v>43</v>
      </c>
      <c r="B45" s="12"/>
      <c r="C45" s="18"/>
      <c r="D45" s="60">
        <f>SUM(D38,D44)</f>
        <v>150396.79999524998</v>
      </c>
      <c r="E45" s="61"/>
      <c r="F45" s="38">
        <f t="shared" ref="F45" si="39">SUM(F38,F44)</f>
        <v>164139.37581125001</v>
      </c>
      <c r="G45" s="70"/>
      <c r="H45" s="73">
        <f t="shared" ref="H45" si="40">SUM(H38,H44)</f>
        <v>326921.82208810002</v>
      </c>
      <c r="I45" s="74"/>
      <c r="J45" s="38">
        <f t="shared" ref="J45" si="41">SUM(J38,J44)</f>
        <v>164175.67241127999</v>
      </c>
      <c r="K45" s="70"/>
      <c r="L45" s="73">
        <f t="shared" ref="L45" si="42">SUM(L38,L44)</f>
        <v>194306.57549009996</v>
      </c>
      <c r="M45" s="74"/>
      <c r="N45" s="38">
        <f t="shared" ref="N45" si="43">SUM(N38,N44)</f>
        <v>384416.53249999997</v>
      </c>
      <c r="O45" s="9"/>
    </row>
  </sheetData>
  <mergeCells count="74">
    <mergeCell ref="N1:O1"/>
    <mergeCell ref="H25:I25"/>
    <mergeCell ref="J25:K25"/>
    <mergeCell ref="L25:M25"/>
    <mergeCell ref="N25:O25"/>
    <mergeCell ref="H1:I1"/>
    <mergeCell ref="J1:K1"/>
    <mergeCell ref="L1:M1"/>
    <mergeCell ref="D25:E25"/>
    <mergeCell ref="F25:G25"/>
    <mergeCell ref="A3:B3"/>
    <mergeCell ref="A17:B17"/>
    <mergeCell ref="A21:B21"/>
    <mergeCell ref="A25:C25"/>
    <mergeCell ref="A2:C2"/>
    <mergeCell ref="D2:E2"/>
    <mergeCell ref="F2:G2"/>
    <mergeCell ref="H2:I2"/>
    <mergeCell ref="J2:K2"/>
    <mergeCell ref="L2:M2"/>
    <mergeCell ref="N2:O2"/>
    <mergeCell ref="A1:C1"/>
    <mergeCell ref="D1:E1"/>
    <mergeCell ref="F1:G1"/>
    <mergeCell ref="A27:C27"/>
    <mergeCell ref="A28:C28"/>
    <mergeCell ref="A29:C29"/>
    <mergeCell ref="A30:C30"/>
    <mergeCell ref="D30:E30"/>
    <mergeCell ref="L30:M30"/>
    <mergeCell ref="N30:O30"/>
    <mergeCell ref="F30:G30"/>
    <mergeCell ref="A26:C26"/>
    <mergeCell ref="A40:C40"/>
    <mergeCell ref="A41:C41"/>
    <mergeCell ref="A42:C42"/>
    <mergeCell ref="H30:I30"/>
    <mergeCell ref="J30:K30"/>
    <mergeCell ref="A39:C39"/>
    <mergeCell ref="D39:E39"/>
    <mergeCell ref="F39:G39"/>
    <mergeCell ref="H39:I39"/>
    <mergeCell ref="J39:K39"/>
    <mergeCell ref="A43:C43"/>
    <mergeCell ref="A44:C44"/>
    <mergeCell ref="D44:E44"/>
    <mergeCell ref="F44:G44"/>
    <mergeCell ref="H44:I44"/>
    <mergeCell ref="L38:M38"/>
    <mergeCell ref="L44:M44"/>
    <mergeCell ref="N44:O44"/>
    <mergeCell ref="D32:E32"/>
    <mergeCell ref="F32:G32"/>
    <mergeCell ref="H32:I32"/>
    <mergeCell ref="J32:K32"/>
    <mergeCell ref="L32:M32"/>
    <mergeCell ref="N32:O32"/>
    <mergeCell ref="J44:K44"/>
    <mergeCell ref="L39:M39"/>
    <mergeCell ref="N39:O39"/>
    <mergeCell ref="N38:O38"/>
    <mergeCell ref="A32:C32"/>
    <mergeCell ref="A45:C45"/>
    <mergeCell ref="D45:E45"/>
    <mergeCell ref="F45:G45"/>
    <mergeCell ref="H45:I45"/>
    <mergeCell ref="J45:K45"/>
    <mergeCell ref="L45:M45"/>
    <mergeCell ref="N45:O45"/>
    <mergeCell ref="A38:C38"/>
    <mergeCell ref="D38:E38"/>
    <mergeCell ref="F38:G38"/>
    <mergeCell ref="H38:I38"/>
    <mergeCell ref="J38:K38"/>
  </mergeCells>
  <pageMargins left="0.25" right="0.25" top="1.2191666666666667" bottom="0.25" header="0" footer="0"/>
  <pageSetup scale="73" orientation="landscape" r:id="rId1"/>
  <headerFooter>
    <oddHeader xml:space="preserve">&amp;L&amp;G&amp;C&amp;"Arial,Bold"&amp;20BID SUMMARY&amp;"Arial,Regular"&amp;11
&amp;12Bid 121029  
Grounds Maint. BP Campus
4/13/21&amp;R&amp;"Arial,Bold"&amp;12Department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121029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2021-04-15T21:13:08Z</dcterms:modified>
</cp:coreProperties>
</file>